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1-3" sheetId="1" r:id="rId1"/>
    <sheet name="vp-jca" sheetId="2" r:id="rId2"/>
    <sheet name="sm-vp" sheetId="3" r:id="rId3"/>
    <sheet name="sm-jca" sheetId="4" r:id="rId4"/>
    <sheet name="4-6" sheetId="5" r:id="rId5"/>
    <sheet name="jcb-zc" sheetId="6" r:id="rId6"/>
    <sheet name="sc-jcb" sheetId="7" r:id="rId7"/>
    <sheet name="sc-zc" sheetId="8" r:id="rId8"/>
    <sheet name="7-9" sheetId="9" r:id="rId9"/>
    <sheet name="stc-skb" sheetId="10" r:id="rId10"/>
    <sheet name="jm-stc" sheetId="11" r:id="rId11"/>
    <sheet name="skb-jm" sheetId="12" r:id="rId12"/>
    <sheet name="Tab_A" sheetId="13" r:id="rId13"/>
    <sheet name="sc-jm" sheetId="14" r:id="rId14"/>
    <sheet name="sm-sc" sheetId="15" r:id="rId15"/>
    <sheet name="jm-sm" sheetId="16" r:id="rId16"/>
    <sheet name="Tab_B" sheetId="17" r:id="rId17"/>
    <sheet name="stc-jcb" sheetId="18" r:id="rId18"/>
    <sheet name="vp-stc" sheetId="19" r:id="rId19"/>
    <sheet name="jcb-vp" sheetId="20" r:id="rId20"/>
    <sheet name="Tab_C" sheetId="21" r:id="rId21"/>
    <sheet name="zc-skb" sheetId="22" r:id="rId22"/>
    <sheet name="jca-zc" sheetId="23" r:id="rId23"/>
    <sheet name="skb-jca" sheetId="24" r:id="rId24"/>
  </sheets>
  <definedNames>
    <definedName name="_xlnm.Print_Area" localSheetId="0">'1-3'!$A$1:$X$21</definedName>
    <definedName name="_xlnm.Print_Area" localSheetId="4">'4-6'!$A$1:$X$21</definedName>
    <definedName name="_xlnm.Print_Area" localSheetId="8">'7-9'!$A$1:$X$21</definedName>
    <definedName name="_xlnm.Print_Area" localSheetId="22">'jca-zc'!$A$1:$S$28</definedName>
    <definedName name="_xlnm.Print_Area" localSheetId="19">'jcb-vp'!$A$1:$S$28</definedName>
    <definedName name="_xlnm.Print_Area" localSheetId="5">'jcb-zc'!$A$1:$S$28</definedName>
    <definedName name="_xlnm.Print_Area" localSheetId="15">'jm-sm'!$A$1:$S$28</definedName>
    <definedName name="_xlnm.Print_Area" localSheetId="10">'jm-stc'!$A$1:$S$28</definedName>
    <definedName name="_xlnm.Print_Area" localSheetId="6">'sc-jcb'!$A$1:$S$28</definedName>
    <definedName name="_xlnm.Print_Area" localSheetId="13">'sc-jm'!$A$1:$S$28</definedName>
    <definedName name="_xlnm.Print_Area" localSheetId="7">'sc-zc'!$A$1:$S$28</definedName>
    <definedName name="_xlnm.Print_Area" localSheetId="23">'skb-jca'!$A$1:$S$28</definedName>
    <definedName name="_xlnm.Print_Area" localSheetId="11">'skb-jm'!$A$1:$S$28</definedName>
    <definedName name="_xlnm.Print_Area" localSheetId="3">'sm-jca'!$A$1:$S$28</definedName>
    <definedName name="_xlnm.Print_Area" localSheetId="14">'sm-sc'!$A$1:$S$28</definedName>
    <definedName name="_xlnm.Print_Area" localSheetId="2">'sm-vp'!$A$1:$S$28</definedName>
    <definedName name="_xlnm.Print_Area" localSheetId="17">'stc-jcb'!$A$1:$S$28</definedName>
    <definedName name="_xlnm.Print_Area" localSheetId="9">'stc-skb'!$A$1:$S$28</definedName>
    <definedName name="_xlnm.Print_Area" localSheetId="12">'Tab_A'!$A$1:$X$21</definedName>
    <definedName name="_xlnm.Print_Area" localSheetId="16">'Tab_B'!$A$1:$X$21</definedName>
    <definedName name="_xlnm.Print_Area" localSheetId="20">'Tab_C'!$A$1:$X$21</definedName>
    <definedName name="_xlnm.Print_Area" localSheetId="1">'vp-jca'!$A$1:$S$28</definedName>
    <definedName name="_xlnm.Print_Area" localSheetId="18">'vp-stc'!$A$1:$S$28</definedName>
    <definedName name="_xlnm.Print_Area" localSheetId="21">'zc-skb'!$A$1:$S$28</definedName>
  </definedNames>
  <calcPr fullCalcOnLoad="1"/>
</workbook>
</file>

<file path=xl/sharedStrings.xml><?xml version="1.0" encoding="utf-8"?>
<sst xmlns="http://schemas.openxmlformats.org/spreadsheetml/2006/main" count="1584" uniqueCount="188">
  <si>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</si>
  <si>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</si>
  <si>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</si>
  <si>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</si>
  <si>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</si>
  <si>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</si>
  <si>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</si>
  <si>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</si>
  <si>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</si>
  <si>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</si>
  <si>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</si>
  <si>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</si>
  <si>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</si>
  <si>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</si>
  <si>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</si>
  <si>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</si>
  <si>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</si>
  <si>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</si>
  <si>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</si>
  <si>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</si>
  <si>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</si>
  <si>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</si>
  <si>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</si>
  <si>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body</t>
  </si>
  <si>
    <t>pořadí</t>
  </si>
  <si>
    <t>1. kolo</t>
  </si>
  <si>
    <t>2. kolo</t>
  </si>
  <si>
    <t>3. kolo</t>
  </si>
  <si>
    <t>Pořadí zápasů :</t>
  </si>
  <si>
    <t>2-3</t>
  </si>
  <si>
    <t>sety</t>
  </si>
  <si>
    <t>zápasy</t>
  </si>
  <si>
    <t>míče</t>
  </si>
  <si>
    <t>Český Krumlov</t>
  </si>
  <si>
    <t>čtyřhra chlapců</t>
  </si>
  <si>
    <t>čtyřhra dívek</t>
  </si>
  <si>
    <t>Skupina "A"</t>
  </si>
  <si>
    <t>2. dvouhra dívek</t>
  </si>
  <si>
    <t>1. dvouhra dívek</t>
  </si>
  <si>
    <t>2. dvouhra chlapců</t>
  </si>
  <si>
    <t>1. dvouhra chlapců</t>
  </si>
  <si>
    <t>Skupina "B"</t>
  </si>
  <si>
    <t>1</t>
  </si>
  <si>
    <t>2</t>
  </si>
  <si>
    <t>3</t>
  </si>
  <si>
    <t>22. ročník TURNAJE REGIONÁLNÍCH VÝBĚRŮ kategorie U 13    O ČESKOKRUMLOVSKÝ POHÁR</t>
  </si>
  <si>
    <t>29.-30.5.2010</t>
  </si>
  <si>
    <t>Karel Kotyza</t>
  </si>
  <si>
    <t>1-x</t>
  </si>
  <si>
    <t>3-x</t>
  </si>
  <si>
    <t>1-2</t>
  </si>
  <si>
    <t>2-x</t>
  </si>
  <si>
    <t>3-1</t>
  </si>
  <si>
    <t>Český Krumlov 29.-30.5.2010</t>
  </si>
  <si>
    <t>TURNAJ REGIONÁLNÍCH VÝBĚRŮ U13 O ČESKOKRUMLOVSKÝ POHÁR</t>
  </si>
  <si>
    <t>Skupina "C"</t>
  </si>
  <si>
    <t>SEVERNÍ MORAVA</t>
  </si>
  <si>
    <t>SEVERNÍ ČECHY</t>
  </si>
  <si>
    <t>JIŽNÍ MORAVA</t>
  </si>
  <si>
    <t>VÝBĚR PRAHY</t>
  </si>
  <si>
    <t>STŘEDNÍ ČECHY</t>
  </si>
  <si>
    <t>JIŽNÍ ČECHY ,,B"</t>
  </si>
  <si>
    <t>JIŽNÍ ČECHY ,,A"</t>
  </si>
  <si>
    <t>ZÁPADNÍ ČECHY</t>
  </si>
  <si>
    <t>SKB ČESKÝ KRUMLOV</t>
  </si>
  <si>
    <t>VÝBĚR STŘEDOČESKÉHO KRAJE</t>
  </si>
  <si>
    <t>VÝBĚR PLZEŇSKÉHO A KARLOVARSKÉHO KRAJE</t>
  </si>
  <si>
    <t>Panochová Jana - Antošová Denisa</t>
  </si>
  <si>
    <t>Louda Jan - Kural Martin</t>
  </si>
  <si>
    <t>Pistulka Radek</t>
  </si>
  <si>
    <t>Kandlík Jan - Syslová Petra</t>
  </si>
  <si>
    <t>Kolouch David - Frei Samuel</t>
  </si>
  <si>
    <t>Stropková Andrea</t>
  </si>
  <si>
    <t>Frei Samuel</t>
  </si>
  <si>
    <t>Kolouch David</t>
  </si>
  <si>
    <t>Baloušek Vojtěch - Tůmová Michaela</t>
  </si>
  <si>
    <t>Bačová Barbora - Kocová Natálie</t>
  </si>
  <si>
    <t>Lapáček Vojtěch - Hadáček Albert</t>
  </si>
  <si>
    <t>Bačová Barbora</t>
  </si>
  <si>
    <t>Tůmová Michaela</t>
  </si>
  <si>
    <t>Lapáček Vojtěch</t>
  </si>
  <si>
    <t>Hadáček Albert</t>
  </si>
  <si>
    <t>Tichý Jakub - Šikalová Denisa</t>
  </si>
  <si>
    <t>Košťáková Veronika - Skrčená Jovanka</t>
  </si>
  <si>
    <t>Savin Cristian - Caithaml Marek</t>
  </si>
  <si>
    <t>Skrčená Jovanka</t>
  </si>
  <si>
    <t>Šikalová Denisa</t>
  </si>
  <si>
    <t>Savin Cristian</t>
  </si>
  <si>
    <t>Tichý Jakub</t>
  </si>
  <si>
    <t>Hofman Adam - Laníková Eliška</t>
  </si>
  <si>
    <t>Lavičková Lucie - Slatinská Jana</t>
  </si>
  <si>
    <t>Dokládal Roman - Tipta Martin</t>
  </si>
  <si>
    <t>Slatinská Jana</t>
  </si>
  <si>
    <t>Lavičková Lucie</t>
  </si>
  <si>
    <t>Tipta Martin</t>
  </si>
  <si>
    <t>Dokládal Roman</t>
  </si>
  <si>
    <t>Srncová Veronika - Odehnal Martin</t>
  </si>
  <si>
    <t>Švecová Adéla - Mildnerová Martina</t>
  </si>
  <si>
    <t>Palášek Zbyněk - Kejř David</t>
  </si>
  <si>
    <t>Švecová Adéla</t>
  </si>
  <si>
    <t>Srncová Veronika</t>
  </si>
  <si>
    <t>Odehnal Martin</t>
  </si>
  <si>
    <t>Palášek Zbyněk</t>
  </si>
  <si>
    <t>Louda Jan</t>
  </si>
  <si>
    <t>Panochová Jana</t>
  </si>
  <si>
    <t>Skupina C</t>
  </si>
  <si>
    <t>Skupina B</t>
  </si>
  <si>
    <t>Skupina A</t>
  </si>
  <si>
    <t>Gutwirthová Valentýna</t>
  </si>
  <si>
    <r>
      <t>Gutwirthová</t>
    </r>
    <r>
      <rPr>
        <sz val="8"/>
        <rFont val="Arial CE"/>
        <family val="0"/>
      </rPr>
      <t xml:space="preserve"> Valentýna - </t>
    </r>
    <r>
      <rPr>
        <sz val="10"/>
        <rFont val="Arial CE"/>
        <family val="2"/>
      </rPr>
      <t>Stropková</t>
    </r>
    <r>
      <rPr>
        <sz val="8"/>
        <rFont val="Arial CE"/>
        <family val="0"/>
      </rPr>
      <t xml:space="preserve"> Andrea</t>
    </r>
  </si>
  <si>
    <t>Pistulka Radek - Vatashchuk Kateryna</t>
  </si>
  <si>
    <r>
      <t>Pistulka Radek - Vatashchuk K</t>
    </r>
    <r>
      <rPr>
        <sz val="8"/>
        <rFont val="Arial CE"/>
        <family val="0"/>
      </rPr>
      <t>ateryna</t>
    </r>
  </si>
  <si>
    <t>Vatashchuk Kateryna</t>
  </si>
  <si>
    <t>Panochová - Antošová</t>
  </si>
  <si>
    <t>Pistulka Radek - Louda Jan</t>
  </si>
  <si>
    <t>Kural Martin</t>
  </si>
  <si>
    <t>Hofman Adam</t>
  </si>
  <si>
    <t>Láníková Eliška</t>
  </si>
  <si>
    <t>Tipta Martin - Slatinská Jana</t>
  </si>
  <si>
    <t>Caithaml Marek - Košťáková Veronika</t>
  </si>
  <si>
    <t>Šikalová Denisa - Skrčená Jovanka</t>
  </si>
  <si>
    <t>Savin Cristian - Tichý Jakub</t>
  </si>
  <si>
    <t>Košťáková Veronika</t>
  </si>
  <si>
    <t>Janoštíková Tereza</t>
  </si>
  <si>
    <t>Beran Petr</t>
  </si>
  <si>
    <t>Siviglia Dario</t>
  </si>
  <si>
    <t>Bočková Kateřina</t>
  </si>
  <si>
    <t>Beran Petr - Siviglia Dario</t>
  </si>
  <si>
    <t>Janoštíková Tereza - Bočková Kateřina</t>
  </si>
  <si>
    <t>Kukač Jindřich - Šimoníková Bára</t>
  </si>
  <si>
    <t>Vašátko Michal - Trnkalová Karolína</t>
  </si>
  <si>
    <t>Budzelová Dominika - Kelnarová Eliška</t>
  </si>
  <si>
    <t>Šístek Michal - Somerlík Jan</t>
  </si>
  <si>
    <t>Budzelová Dominika</t>
  </si>
  <si>
    <t>Kelnarová Eliška</t>
  </si>
  <si>
    <t>Šístek Michal</t>
  </si>
  <si>
    <t>Somerlík Jan</t>
  </si>
  <si>
    <t>Havlena Jan - Nováková Eliška</t>
  </si>
  <si>
    <r>
      <t xml:space="preserve">Lajdová Magdaléna - Zelinková </t>
    </r>
    <r>
      <rPr>
        <sz val="10"/>
        <rFont val="Arial CE"/>
        <family val="0"/>
      </rPr>
      <t>M</t>
    </r>
    <r>
      <rPr>
        <sz val="8"/>
        <rFont val="Arial CE"/>
        <family val="0"/>
      </rPr>
      <t>ichaela</t>
    </r>
  </si>
  <si>
    <t>Klubal Jakub - Hubáček Michal</t>
  </si>
  <si>
    <t>Zelinková Michaela</t>
  </si>
  <si>
    <t>Lajdová Magdaléna</t>
  </si>
  <si>
    <t>Klubal Jakub</t>
  </si>
  <si>
    <t>Havlena Jan</t>
  </si>
  <si>
    <t>Somerlík Jan - Kelnarová Eliška</t>
  </si>
  <si>
    <t>Šístek Michal - Vašátko Michal</t>
  </si>
  <si>
    <t>Vašátko Michal</t>
  </si>
  <si>
    <r>
      <t>Budzelová</t>
    </r>
    <r>
      <rPr>
        <sz val="8"/>
        <rFont val="Arial CE"/>
        <family val="0"/>
      </rPr>
      <t xml:space="preserve"> Dominika</t>
    </r>
    <r>
      <rPr>
        <sz val="10"/>
        <rFont val="Arial CE"/>
        <family val="2"/>
      </rPr>
      <t xml:space="preserve"> - Trnkalová </t>
    </r>
    <r>
      <rPr>
        <sz val="8"/>
        <rFont val="Arial CE"/>
        <family val="0"/>
      </rPr>
      <t>Karolína</t>
    </r>
  </si>
  <si>
    <t>Trnkalová Karolína</t>
  </si>
  <si>
    <t>Kocová Natálie</t>
  </si>
  <si>
    <t>Hadáček  Albert - Bačová Barbora</t>
  </si>
  <si>
    <t>Tůmová Michaela - Kocová Natálie</t>
  </si>
  <si>
    <t>Lapáček Vojtěch - Baloušek Vojtěch</t>
  </si>
  <si>
    <t>Baloušek Vojtěch</t>
  </si>
  <si>
    <t>Havlena Jan - Lajdová Magdaléna</t>
  </si>
  <si>
    <r>
      <t xml:space="preserve">Nováková Eliška - Zelinková </t>
    </r>
    <r>
      <rPr>
        <sz val="10"/>
        <rFont val="Arial CE"/>
        <family val="0"/>
      </rPr>
      <t>M</t>
    </r>
    <r>
      <rPr>
        <sz val="8"/>
        <rFont val="Arial CE"/>
        <family val="0"/>
      </rPr>
      <t>ichaela</t>
    </r>
  </si>
  <si>
    <t>Hubáček Michal</t>
  </si>
  <si>
    <t>Siviglia Dario - Šimoníková Bára</t>
  </si>
  <si>
    <t>Beran Petr - Kukač Jindřich</t>
  </si>
  <si>
    <t>Šimoníková Bára</t>
  </si>
  <si>
    <t>Kukač Jindřich</t>
  </si>
  <si>
    <t>JIŽNÍ ČECHY "A"</t>
  </si>
  <si>
    <t>Havlena Jan - Hubáček Michal</t>
  </si>
  <si>
    <t>Finále</t>
  </si>
  <si>
    <t>7. - 9. místo</t>
  </si>
  <si>
    <t>Kolouch David - Syslová Petra</t>
  </si>
  <si>
    <t>Kandlík Jan</t>
  </si>
  <si>
    <t>Kadlík Jan - Frei Samuel</t>
  </si>
  <si>
    <t>Savin Cristian - Tichý Jakkub</t>
  </si>
  <si>
    <t>Antošová Denisa</t>
  </si>
  <si>
    <t>4. - 6. místo</t>
  </si>
  <si>
    <t>Hadáček  Albert - Kocová Natálie</t>
  </si>
  <si>
    <t>Tůmová Michaela - Bačová Barbora</t>
  </si>
  <si>
    <t>1. - 3. místo</t>
  </si>
  <si>
    <t>7. - 9- místo</t>
  </si>
  <si>
    <t>4.- 6. místo</t>
  </si>
  <si>
    <t>Frei Samuel - Syslová Petra</t>
  </si>
  <si>
    <t>Louda Jan - Pistulka Radek</t>
  </si>
  <si>
    <t>JIŽNÍ ČECHY "B"</t>
  </si>
  <si>
    <t>Jindra Pavel - Šimoníková Bára</t>
  </si>
  <si>
    <t>Láníková Eliška - Slatinská Jana</t>
  </si>
  <si>
    <t>7</t>
  </si>
  <si>
    <t>8</t>
  </si>
  <si>
    <t>9</t>
  </si>
  <si>
    <t>Lavičková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</si>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</sst>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20" xfId="55" applyFont="1" applyBorder="1">
      <alignment horizontal="center" vertical="center"/>
      <protection/>
    </xf>
    <xf numFmtId="44" fontId="11" fillId="0" borderId="21" xfId="40" applyFont="1" applyBorder="1">
      <alignment horizontal="center"/>
    </xf>
    <xf numFmtId="0" fontId="11" fillId="0" borderId="21" xfId="55" applyFont="1" applyBorder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0" fillId="0" borderId="15" xfId="0" applyFont="1" applyBorder="1" applyAlignment="1">
      <alignment/>
    </xf>
    <xf numFmtId="0" fontId="13" fillId="0" borderId="24" xfId="57" applyFont="1" applyBorder="1">
      <alignment horizontal="center" vertical="center"/>
      <protection/>
    </xf>
    <xf numFmtId="0" fontId="0" fillId="0" borderId="2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0" xfId="57" applyFont="1" applyBorder="1">
      <alignment horizontal="center" vertical="center"/>
      <protection/>
    </xf>
    <xf numFmtId="0" fontId="13" fillId="0" borderId="32" xfId="57" applyFont="1" applyBorder="1">
      <alignment horizontal="center" vertical="center"/>
      <protection/>
    </xf>
    <xf numFmtId="0" fontId="13" fillId="0" borderId="18" xfId="57" applyFont="1" applyBorder="1">
      <alignment horizontal="center" vertical="center"/>
      <protection/>
    </xf>
    <xf numFmtId="0" fontId="13" fillId="0" borderId="33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34" xfId="55" applyFont="1" applyBorder="1" applyProtection="1">
      <alignment horizontal="center" vertical="center"/>
      <protection hidden="1"/>
    </xf>
    <xf numFmtId="0" fontId="11" fillId="0" borderId="35" xfId="55" applyFont="1" applyBorder="1" applyProtection="1">
      <alignment horizontal="center" vertical="center"/>
      <protection hidden="1"/>
    </xf>
    <xf numFmtId="0" fontId="11" fillId="0" borderId="36" xfId="55" applyFont="1" applyBorder="1" applyProtection="1">
      <alignment horizontal="center" vertical="center"/>
      <protection hidden="1"/>
    </xf>
    <xf numFmtId="0" fontId="1" fillId="0" borderId="0" xfId="0" applyFont="1" applyAlignment="1">
      <alignment/>
    </xf>
    <xf numFmtId="44" fontId="0" fillId="0" borderId="13" xfId="4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44" xfId="39" applyFont="1" applyBorder="1" applyAlignment="1">
      <alignment horizontal="center" vertical="center" wrapText="1"/>
      <protection/>
    </xf>
    <xf numFmtId="0" fontId="12" fillId="0" borderId="45" xfId="39" applyFont="1" applyBorder="1" applyAlignment="1">
      <alignment horizontal="centerContinuous" vertical="center"/>
      <protection/>
    </xf>
    <xf numFmtId="0" fontId="9" fillId="0" borderId="21" xfId="39" applyFont="1" applyBorder="1" applyAlignment="1">
      <alignment horizontal="centerContinuous" vertical="center"/>
      <protection/>
    </xf>
    <xf numFmtId="0" fontId="9" fillId="0" borderId="22" xfId="39" applyFont="1" applyBorder="1" applyAlignment="1">
      <alignment horizontal="centerContinuous" vertical="center"/>
      <protection/>
    </xf>
    <xf numFmtId="0" fontId="9" fillId="0" borderId="46" xfId="39" applyFont="1" applyBorder="1" applyAlignment="1">
      <alignment horizontal="centerContinuous" vertical="center"/>
      <protection/>
    </xf>
    <xf numFmtId="0" fontId="19" fillId="0" borderId="47" xfId="0" applyNumberFormat="1" applyFont="1" applyBorder="1" applyAlignment="1">
      <alignment horizontal="left" vertical="center"/>
    </xf>
    <xf numFmtId="0" fontId="21" fillId="0" borderId="48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left" vertical="center"/>
    </xf>
    <xf numFmtId="0" fontId="19" fillId="0" borderId="50" xfId="0" applyNumberFormat="1" applyFont="1" applyBorder="1" applyAlignment="1">
      <alignment horizontal="right"/>
    </xf>
    <xf numFmtId="0" fontId="19" fillId="0" borderId="51" xfId="0" applyNumberFormat="1" applyFont="1" applyBorder="1" applyAlignment="1">
      <alignment horizontal="left" vertical="center"/>
    </xf>
    <xf numFmtId="0" fontId="19" fillId="0" borderId="50" xfId="0" applyNumberFormat="1" applyFont="1" applyBorder="1" applyAlignment="1">
      <alignment horizontal="left" vertical="center"/>
    </xf>
    <xf numFmtId="0" fontId="0" fillId="0" borderId="51" xfId="0" applyNumberFormat="1" applyFont="1" applyBorder="1" applyAlignment="1">
      <alignment horizontal="center"/>
    </xf>
    <xf numFmtId="0" fontId="19" fillId="0" borderId="5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52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left" vertical="center"/>
    </xf>
    <xf numFmtId="0" fontId="19" fillId="0" borderId="52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45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2" fillId="0" borderId="18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0" fontId="19" fillId="0" borderId="54" xfId="0" applyNumberFormat="1" applyFont="1" applyBorder="1" applyAlignment="1">
      <alignment horizontal="right" vertical="center"/>
    </xf>
    <xf numFmtId="0" fontId="2" fillId="0" borderId="5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56" xfId="0" applyNumberFormat="1" applyFont="1" applyBorder="1" applyAlignment="1">
      <alignment/>
    </xf>
    <xf numFmtId="0" fontId="9" fillId="0" borderId="57" xfId="39" applyFont="1" applyBorder="1" applyAlignment="1">
      <alignment horizontal="center" vertical="center" wrapText="1"/>
      <protection/>
    </xf>
    <xf numFmtId="0" fontId="19" fillId="0" borderId="58" xfId="0" applyNumberFormat="1" applyFont="1" applyBorder="1" applyAlignment="1">
      <alignment horizontal="right" vertical="center"/>
    </xf>
    <xf numFmtId="0" fontId="15" fillId="0" borderId="58" xfId="0" applyNumberFormat="1" applyFont="1" applyBorder="1" applyAlignment="1">
      <alignment horizontal="center" vertical="center"/>
    </xf>
    <xf numFmtId="0" fontId="19" fillId="0" borderId="58" xfId="0" applyNumberFormat="1" applyFont="1" applyBorder="1" applyAlignment="1">
      <alignment horizontal="left" vertical="center"/>
    </xf>
    <xf numFmtId="0" fontId="21" fillId="0" borderId="59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left" vertical="center"/>
    </xf>
    <xf numFmtId="0" fontId="2" fillId="0" borderId="60" xfId="0" applyNumberFormat="1" applyFont="1" applyBorder="1" applyAlignment="1">
      <alignment horizontal="right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left" vertical="center"/>
    </xf>
    <xf numFmtId="0" fontId="15" fillId="33" borderId="54" xfId="0" applyNumberFormat="1" applyFont="1" applyFill="1" applyBorder="1" applyAlignment="1">
      <alignment vertical="center"/>
    </xf>
    <xf numFmtId="0" fontId="15" fillId="33" borderId="51" xfId="0" applyNumberFormat="1" applyFont="1" applyFill="1" applyBorder="1" applyAlignment="1">
      <alignment vertical="center"/>
    </xf>
    <xf numFmtId="0" fontId="15" fillId="33" borderId="11" xfId="0" applyNumberFormat="1" applyFont="1" applyFill="1" applyBorder="1" applyAlignment="1">
      <alignment vertical="center"/>
    </xf>
    <xf numFmtId="0" fontId="15" fillId="33" borderId="53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vertical="center"/>
    </xf>
    <xf numFmtId="0" fontId="15" fillId="33" borderId="24" xfId="0" applyNumberFormat="1" applyFont="1" applyFill="1" applyBorder="1" applyAlignment="1">
      <alignment vertical="center"/>
    </xf>
    <xf numFmtId="0" fontId="15" fillId="33" borderId="55" xfId="0" applyNumberFormat="1" applyFont="1" applyFill="1" applyBorder="1" applyAlignment="1">
      <alignment vertical="center"/>
    </xf>
    <xf numFmtId="0" fontId="15" fillId="33" borderId="18" xfId="0" applyNumberFormat="1" applyFont="1" applyFill="1" applyBorder="1" applyAlignment="1">
      <alignment vertical="center"/>
    </xf>
    <xf numFmtId="0" fontId="15" fillId="33" borderId="17" xfId="0" applyNumberFormat="1" applyFont="1" applyFill="1" applyBorder="1" applyAlignment="1">
      <alignment vertical="center"/>
    </xf>
    <xf numFmtId="0" fontId="2" fillId="0" borderId="61" xfId="0" applyNumberFormat="1" applyFont="1" applyBorder="1" applyAlignment="1">
      <alignment horizontal="left" vertical="center"/>
    </xf>
    <xf numFmtId="0" fontId="19" fillId="0" borderId="62" xfId="0" applyNumberFormat="1" applyFont="1" applyBorder="1" applyAlignment="1">
      <alignment horizontal="right" vertical="center"/>
    </xf>
    <xf numFmtId="0" fontId="15" fillId="33" borderId="63" xfId="0" applyNumberFormat="1" applyFont="1" applyFill="1" applyBorder="1" applyAlignment="1">
      <alignment vertical="center"/>
    </xf>
    <xf numFmtId="0" fontId="21" fillId="0" borderId="64" xfId="0" applyNumberFormat="1" applyFont="1" applyBorder="1" applyAlignment="1">
      <alignment horizontal="right" vertical="center"/>
    </xf>
    <xf numFmtId="0" fontId="15" fillId="33" borderId="65" xfId="0" applyNumberFormat="1" applyFont="1" applyFill="1" applyBorder="1" applyAlignment="1">
      <alignment vertical="center"/>
    </xf>
    <xf numFmtId="0" fontId="2" fillId="0" borderId="66" xfId="0" applyNumberFormat="1" applyFont="1" applyBorder="1" applyAlignment="1">
      <alignment horizontal="right" vertical="center"/>
    </xf>
    <xf numFmtId="0" fontId="15" fillId="33" borderId="67" xfId="0" applyNumberFormat="1" applyFont="1" applyFill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0" fontId="19" fillId="0" borderId="61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2" borderId="68" xfId="56" applyFont="1" applyFill="1" applyBorder="1">
      <alignment vertical="center"/>
      <protection/>
    </xf>
    <xf numFmtId="0" fontId="10" fillId="2" borderId="69" xfId="0" applyFont="1" applyFill="1" applyBorder="1" applyAlignment="1">
      <alignment horizontal="left" vertical="center" indent="1"/>
    </xf>
    <xf numFmtId="0" fontId="0" fillId="2" borderId="69" xfId="0" applyFont="1" applyFill="1" applyBorder="1" applyAlignment="1">
      <alignment/>
    </xf>
    <xf numFmtId="0" fontId="11" fillId="2" borderId="69" xfId="55" applyFont="1" applyFill="1" applyBorder="1">
      <alignment horizontal="center" vertical="center"/>
      <protection/>
    </xf>
    <xf numFmtId="0" fontId="11" fillId="2" borderId="10" xfId="55" applyFont="1" applyFill="1" applyBorder="1">
      <alignment horizontal="center" vertical="center"/>
      <protection/>
    </xf>
    <xf numFmtId="0" fontId="13" fillId="0" borderId="70" xfId="57" applyFont="1" applyBorder="1" applyProtection="1">
      <alignment horizontal="center" vertical="center"/>
      <protection hidden="1"/>
    </xf>
    <xf numFmtId="0" fontId="13" fillId="0" borderId="71" xfId="57" applyFont="1" applyBorder="1" applyProtection="1">
      <alignment horizontal="center" vertical="center"/>
      <protection hidden="1"/>
    </xf>
    <xf numFmtId="0" fontId="13" fillId="0" borderId="72" xfId="57" applyFont="1" applyBorder="1" applyProtection="1">
      <alignment horizontal="center" vertical="center"/>
      <protection hidden="1"/>
    </xf>
    <xf numFmtId="0" fontId="13" fillId="0" borderId="73" xfId="57" applyFont="1" applyBorder="1" applyProtection="1">
      <alignment horizontal="center" vertical="center"/>
      <protection hidden="1"/>
    </xf>
    <xf numFmtId="0" fontId="13" fillId="0" borderId="74" xfId="57" applyFont="1" applyBorder="1" applyProtection="1">
      <alignment horizontal="center" vertical="center"/>
      <protection hidden="1"/>
    </xf>
    <xf numFmtId="0" fontId="13" fillId="0" borderId="75" xfId="57" applyFont="1" applyBorder="1" applyProtection="1">
      <alignment horizontal="center" vertical="center"/>
      <protection hidden="1"/>
    </xf>
    <xf numFmtId="49" fontId="0" fillId="0" borderId="13" xfId="4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0" fontId="11" fillId="2" borderId="69" xfId="55" applyFont="1" applyFill="1" applyBorder="1" applyAlignment="1">
      <alignment horizontal="center" vertical="center"/>
      <protection/>
    </xf>
    <xf numFmtId="0" fontId="20" fillId="2" borderId="69" xfId="0" applyFont="1" applyFill="1" applyBorder="1" applyAlignment="1">
      <alignment horizontal="left" vertical="center" indent="1"/>
    </xf>
    <xf numFmtId="49" fontId="0" fillId="0" borderId="76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77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NumberFormat="1" applyFont="1" applyBorder="1" applyAlignment="1">
      <alignment horizontal="center" vertical="center"/>
    </xf>
    <xf numFmtId="0" fontId="20" fillId="0" borderId="82" xfId="0" applyNumberFormat="1" applyFont="1" applyBorder="1" applyAlignment="1">
      <alignment horizontal="center" vertical="center"/>
    </xf>
    <xf numFmtId="0" fontId="20" fillId="0" borderId="83" xfId="0" applyNumberFormat="1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49" fontId="22" fillId="0" borderId="90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11" fillId="0" borderId="93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2" fillId="0" borderId="87" xfId="39" applyFont="1" applyBorder="1" applyAlignment="1">
      <alignment horizontal="center" vertical="center"/>
      <protection/>
    </xf>
    <xf numFmtId="0" fontId="12" fillId="0" borderId="88" xfId="39" applyFont="1" applyBorder="1" applyAlignment="1">
      <alignment horizontal="center" vertical="center"/>
      <protection/>
    </xf>
    <xf numFmtId="0" fontId="12" fillId="0" borderId="89" xfId="39" applyFont="1" applyBorder="1" applyAlignment="1">
      <alignment horizontal="center" vertical="center"/>
      <protection/>
    </xf>
    <xf numFmtId="0" fontId="12" fillId="0" borderId="63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2" name="Picture 17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3" name="Picture 18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2</xdr:row>
      <xdr:rowOff>38100</xdr:rowOff>
    </xdr:from>
    <xdr:to>
      <xdr:col>22</xdr:col>
      <xdr:colOff>600075</xdr:colOff>
      <xdr:row>3</xdr:row>
      <xdr:rowOff>95250</xdr:rowOff>
    </xdr:to>
    <xdr:pic>
      <xdr:nvPicPr>
        <xdr:cNvPr id="4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762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323850</xdr:rowOff>
    </xdr:from>
    <xdr:to>
      <xdr:col>11</xdr:col>
      <xdr:colOff>342900</xdr:colOff>
      <xdr:row>3</xdr:row>
      <xdr:rowOff>114300</xdr:rowOff>
    </xdr:to>
    <xdr:pic>
      <xdr:nvPicPr>
        <xdr:cNvPr id="5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28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314325</xdr:rowOff>
    </xdr:from>
    <xdr:to>
      <xdr:col>8</xdr:col>
      <xdr:colOff>295275</xdr:colOff>
      <xdr:row>3</xdr:row>
      <xdr:rowOff>104775</xdr:rowOff>
    </xdr:to>
    <xdr:pic>
      <xdr:nvPicPr>
        <xdr:cNvPr id="6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323850</xdr:rowOff>
    </xdr:from>
    <xdr:to>
      <xdr:col>14</xdr:col>
      <xdr:colOff>333375</xdr:colOff>
      <xdr:row>3</xdr:row>
      <xdr:rowOff>104775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4286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2</xdr:row>
      <xdr:rowOff>0</xdr:rowOff>
    </xdr:from>
    <xdr:to>
      <xdr:col>20</xdr:col>
      <xdr:colOff>342900</xdr:colOff>
      <xdr:row>3</xdr:row>
      <xdr:rowOff>123825</xdr:rowOff>
    </xdr:to>
    <xdr:pic>
      <xdr:nvPicPr>
        <xdr:cNvPr id="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18</xdr:row>
      <xdr:rowOff>57150</xdr:rowOff>
    </xdr:from>
    <xdr:to>
      <xdr:col>8</xdr:col>
      <xdr:colOff>276225</xdr:colOff>
      <xdr:row>19</xdr:row>
      <xdr:rowOff>161925</xdr:rowOff>
    </xdr:to>
    <xdr:pic>
      <xdr:nvPicPr>
        <xdr:cNvPr id="9" name="Picture 39" descr="logo_CKdenik_090818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200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95250</xdr:rowOff>
    </xdr:from>
    <xdr:to>
      <xdr:col>5</xdr:col>
      <xdr:colOff>304800</xdr:colOff>
      <xdr:row>19</xdr:row>
      <xdr:rowOff>161925</xdr:rowOff>
    </xdr:to>
    <xdr:pic>
      <xdr:nvPicPr>
        <xdr:cNvPr id="10" name="Picture 40" descr="rta_jc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4238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14</xdr:row>
      <xdr:rowOff>133350</xdr:rowOff>
    </xdr:from>
    <xdr:to>
      <xdr:col>22</xdr:col>
      <xdr:colOff>666750</xdr:colOff>
      <xdr:row>16</xdr:row>
      <xdr:rowOff>142875</xdr:rowOff>
    </xdr:to>
    <xdr:pic>
      <xdr:nvPicPr>
        <xdr:cNvPr id="11" name="Picture 41" descr="Achill-logo_090822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36290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17</xdr:row>
      <xdr:rowOff>76200</xdr:rowOff>
    </xdr:from>
    <xdr:to>
      <xdr:col>23</xdr:col>
      <xdr:colOff>9525</xdr:colOff>
      <xdr:row>18</xdr:row>
      <xdr:rowOff>47625</xdr:rowOff>
    </xdr:to>
    <xdr:pic>
      <xdr:nvPicPr>
        <xdr:cNvPr id="12" name="Picture 42" descr="Balcar-web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057650"/>
          <a:ext cx="704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18</xdr:row>
      <xdr:rowOff>142875</xdr:rowOff>
    </xdr:from>
    <xdr:to>
      <xdr:col>23</xdr:col>
      <xdr:colOff>19050</xdr:colOff>
      <xdr:row>20</xdr:row>
      <xdr:rowOff>57150</xdr:rowOff>
    </xdr:to>
    <xdr:pic>
      <xdr:nvPicPr>
        <xdr:cNvPr id="13" name="Picture 43" descr="hm-sport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42862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14</xdr:row>
      <xdr:rowOff>104775</xdr:rowOff>
    </xdr:from>
    <xdr:to>
      <xdr:col>21</xdr:col>
      <xdr:colOff>523875</xdr:colOff>
      <xdr:row>17</xdr:row>
      <xdr:rowOff>19050</xdr:rowOff>
    </xdr:to>
    <xdr:pic>
      <xdr:nvPicPr>
        <xdr:cNvPr id="14" name="Picture 44" descr="jednota_01_we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3600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17</xdr:row>
      <xdr:rowOff>28575</xdr:rowOff>
    </xdr:from>
    <xdr:to>
      <xdr:col>21</xdr:col>
      <xdr:colOff>561975</xdr:colOff>
      <xdr:row>19</xdr:row>
      <xdr:rowOff>28575</xdr:rowOff>
    </xdr:to>
    <xdr:pic>
      <xdr:nvPicPr>
        <xdr:cNvPr id="15" name="Picture 45" descr="logo kaps comm_sma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40100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14</xdr:row>
      <xdr:rowOff>76200</xdr:rowOff>
    </xdr:from>
    <xdr:to>
      <xdr:col>20</xdr:col>
      <xdr:colOff>209550</xdr:colOff>
      <xdr:row>17</xdr:row>
      <xdr:rowOff>104775</xdr:rowOff>
    </xdr:to>
    <xdr:pic>
      <xdr:nvPicPr>
        <xdr:cNvPr id="16" name="Picture 46" descr="logo_novotny_090817_we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86625" y="35718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19</xdr:row>
      <xdr:rowOff>28575</xdr:rowOff>
    </xdr:from>
    <xdr:to>
      <xdr:col>21</xdr:col>
      <xdr:colOff>609600</xdr:colOff>
      <xdr:row>20</xdr:row>
      <xdr:rowOff>76200</xdr:rowOff>
    </xdr:to>
    <xdr:pic>
      <xdr:nvPicPr>
        <xdr:cNvPr id="17" name="Picture 47" descr="Prefa-logo_smal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33387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619125</xdr:colOff>
      <xdr:row>19</xdr:row>
      <xdr:rowOff>142875</xdr:rowOff>
    </xdr:to>
    <xdr:pic>
      <xdr:nvPicPr>
        <xdr:cNvPr id="18" name="Picture 48" descr="Prosport-web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394335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17</xdr:row>
      <xdr:rowOff>104775</xdr:rowOff>
    </xdr:from>
    <xdr:to>
      <xdr:col>18</xdr:col>
      <xdr:colOff>0</xdr:colOff>
      <xdr:row>21</xdr:row>
      <xdr:rowOff>66675</xdr:rowOff>
    </xdr:to>
    <xdr:pic>
      <xdr:nvPicPr>
        <xdr:cNvPr id="19" name="Picture 49" descr="logo-RSL_we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40862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15</xdr:row>
      <xdr:rowOff>123825</xdr:rowOff>
    </xdr:from>
    <xdr:to>
      <xdr:col>2</xdr:col>
      <xdr:colOff>2162175</xdr:colOff>
      <xdr:row>19</xdr:row>
      <xdr:rowOff>123825</xdr:rowOff>
    </xdr:to>
    <xdr:pic>
      <xdr:nvPicPr>
        <xdr:cNvPr id="20" name="Picture 50" descr="Swietelsky-web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37814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14</xdr:row>
      <xdr:rowOff>133350</xdr:rowOff>
    </xdr:from>
    <xdr:to>
      <xdr:col>17</xdr:col>
      <xdr:colOff>152400</xdr:colOff>
      <xdr:row>15</xdr:row>
      <xdr:rowOff>133350</xdr:rowOff>
    </xdr:to>
    <xdr:pic>
      <xdr:nvPicPr>
        <xdr:cNvPr id="21" name="Picture 51" descr="Logo-unipex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62700" y="362902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38100</xdr:rowOff>
    </xdr:from>
    <xdr:to>
      <xdr:col>14</xdr:col>
      <xdr:colOff>333375</xdr:colOff>
      <xdr:row>20</xdr:row>
      <xdr:rowOff>76200</xdr:rowOff>
    </xdr:to>
    <xdr:pic>
      <xdr:nvPicPr>
        <xdr:cNvPr id="22" name="Picture 52" descr="victorCZ_08blue_web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41814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18</xdr:row>
      <xdr:rowOff>152400</xdr:rowOff>
    </xdr:from>
    <xdr:to>
      <xdr:col>20</xdr:col>
      <xdr:colOff>200025</xdr:colOff>
      <xdr:row>20</xdr:row>
      <xdr:rowOff>85725</xdr:rowOff>
    </xdr:to>
    <xdr:pic>
      <xdr:nvPicPr>
        <xdr:cNvPr id="23" name="Picture 53" descr="vidox-web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42957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152400</xdr:rowOff>
    </xdr:from>
    <xdr:to>
      <xdr:col>12</xdr:col>
      <xdr:colOff>0</xdr:colOff>
      <xdr:row>20</xdr:row>
      <xdr:rowOff>28575</xdr:rowOff>
    </xdr:to>
    <xdr:pic>
      <xdr:nvPicPr>
        <xdr:cNvPr id="24" name="Picture 54" descr="komat_logo_022010_we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4133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104775</xdr:rowOff>
    </xdr:from>
    <xdr:to>
      <xdr:col>14</xdr:col>
      <xdr:colOff>352425</xdr:colOff>
      <xdr:row>18</xdr:row>
      <xdr:rowOff>9525</xdr:rowOff>
    </xdr:to>
    <xdr:pic>
      <xdr:nvPicPr>
        <xdr:cNvPr id="25" name="Picture 55" descr="logo_inge_091106web300p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48300" y="36004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17</xdr:row>
      <xdr:rowOff>114300</xdr:rowOff>
    </xdr:from>
    <xdr:to>
      <xdr:col>20</xdr:col>
      <xdr:colOff>190500</xdr:colOff>
      <xdr:row>18</xdr:row>
      <xdr:rowOff>161925</xdr:rowOff>
    </xdr:to>
    <xdr:pic>
      <xdr:nvPicPr>
        <xdr:cNvPr id="26" name="Picture 56" descr="logo_region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67575" y="4095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16</xdr:row>
      <xdr:rowOff>38100</xdr:rowOff>
    </xdr:from>
    <xdr:to>
      <xdr:col>17</xdr:col>
      <xdr:colOff>209550</xdr:colOff>
      <xdr:row>17</xdr:row>
      <xdr:rowOff>114300</xdr:rowOff>
    </xdr:to>
    <xdr:pic>
      <xdr:nvPicPr>
        <xdr:cNvPr id="27" name="Picture 57" descr="logo_cafe_retro_100324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9850" y="38576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</xdr:row>
      <xdr:rowOff>0</xdr:rowOff>
    </xdr:from>
    <xdr:to>
      <xdr:col>17</xdr:col>
      <xdr:colOff>314325</xdr:colOff>
      <xdr:row>3</xdr:row>
      <xdr:rowOff>123825</xdr:rowOff>
    </xdr:to>
    <xdr:pic>
      <xdr:nvPicPr>
        <xdr:cNvPr id="2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2" name="Picture 17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3" name="Picture 18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2</xdr:row>
      <xdr:rowOff>38100</xdr:rowOff>
    </xdr:from>
    <xdr:to>
      <xdr:col>22</xdr:col>
      <xdr:colOff>600075</xdr:colOff>
      <xdr:row>3</xdr:row>
      <xdr:rowOff>95250</xdr:rowOff>
    </xdr:to>
    <xdr:pic>
      <xdr:nvPicPr>
        <xdr:cNvPr id="4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762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323850</xdr:rowOff>
    </xdr:from>
    <xdr:to>
      <xdr:col>11</xdr:col>
      <xdr:colOff>342900</xdr:colOff>
      <xdr:row>3</xdr:row>
      <xdr:rowOff>114300</xdr:rowOff>
    </xdr:to>
    <xdr:pic>
      <xdr:nvPicPr>
        <xdr:cNvPr id="5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28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314325</xdr:rowOff>
    </xdr:from>
    <xdr:to>
      <xdr:col>8</xdr:col>
      <xdr:colOff>295275</xdr:colOff>
      <xdr:row>3</xdr:row>
      <xdr:rowOff>104775</xdr:rowOff>
    </xdr:to>
    <xdr:pic>
      <xdr:nvPicPr>
        <xdr:cNvPr id="6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323850</xdr:rowOff>
    </xdr:from>
    <xdr:to>
      <xdr:col>14</xdr:col>
      <xdr:colOff>333375</xdr:colOff>
      <xdr:row>3</xdr:row>
      <xdr:rowOff>104775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4286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2</xdr:row>
      <xdr:rowOff>0</xdr:rowOff>
    </xdr:from>
    <xdr:to>
      <xdr:col>20</xdr:col>
      <xdr:colOff>342900</xdr:colOff>
      <xdr:row>3</xdr:row>
      <xdr:rowOff>123825</xdr:rowOff>
    </xdr:to>
    <xdr:pic>
      <xdr:nvPicPr>
        <xdr:cNvPr id="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18</xdr:row>
      <xdr:rowOff>57150</xdr:rowOff>
    </xdr:from>
    <xdr:to>
      <xdr:col>8</xdr:col>
      <xdr:colOff>276225</xdr:colOff>
      <xdr:row>19</xdr:row>
      <xdr:rowOff>161925</xdr:rowOff>
    </xdr:to>
    <xdr:pic>
      <xdr:nvPicPr>
        <xdr:cNvPr id="9" name="Picture 39" descr="logo_CKdenik_090818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200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95250</xdr:rowOff>
    </xdr:from>
    <xdr:to>
      <xdr:col>5</xdr:col>
      <xdr:colOff>304800</xdr:colOff>
      <xdr:row>19</xdr:row>
      <xdr:rowOff>161925</xdr:rowOff>
    </xdr:to>
    <xdr:pic>
      <xdr:nvPicPr>
        <xdr:cNvPr id="10" name="Picture 40" descr="rta_jc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4238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14</xdr:row>
      <xdr:rowOff>133350</xdr:rowOff>
    </xdr:from>
    <xdr:to>
      <xdr:col>22</xdr:col>
      <xdr:colOff>666750</xdr:colOff>
      <xdr:row>16</xdr:row>
      <xdr:rowOff>142875</xdr:rowOff>
    </xdr:to>
    <xdr:pic>
      <xdr:nvPicPr>
        <xdr:cNvPr id="11" name="Picture 41" descr="Achill-logo_090822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36290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17</xdr:row>
      <xdr:rowOff>76200</xdr:rowOff>
    </xdr:from>
    <xdr:to>
      <xdr:col>23</xdr:col>
      <xdr:colOff>9525</xdr:colOff>
      <xdr:row>18</xdr:row>
      <xdr:rowOff>47625</xdr:rowOff>
    </xdr:to>
    <xdr:pic>
      <xdr:nvPicPr>
        <xdr:cNvPr id="12" name="Picture 42" descr="Balcar-web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057650"/>
          <a:ext cx="704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18</xdr:row>
      <xdr:rowOff>142875</xdr:rowOff>
    </xdr:from>
    <xdr:to>
      <xdr:col>23</xdr:col>
      <xdr:colOff>19050</xdr:colOff>
      <xdr:row>20</xdr:row>
      <xdr:rowOff>57150</xdr:rowOff>
    </xdr:to>
    <xdr:pic>
      <xdr:nvPicPr>
        <xdr:cNvPr id="13" name="Picture 43" descr="hm-sport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42862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14</xdr:row>
      <xdr:rowOff>104775</xdr:rowOff>
    </xdr:from>
    <xdr:to>
      <xdr:col>21</xdr:col>
      <xdr:colOff>523875</xdr:colOff>
      <xdr:row>17</xdr:row>
      <xdr:rowOff>19050</xdr:rowOff>
    </xdr:to>
    <xdr:pic>
      <xdr:nvPicPr>
        <xdr:cNvPr id="14" name="Picture 44" descr="jednota_01_we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3600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17</xdr:row>
      <xdr:rowOff>28575</xdr:rowOff>
    </xdr:from>
    <xdr:to>
      <xdr:col>21</xdr:col>
      <xdr:colOff>561975</xdr:colOff>
      <xdr:row>19</xdr:row>
      <xdr:rowOff>28575</xdr:rowOff>
    </xdr:to>
    <xdr:pic>
      <xdr:nvPicPr>
        <xdr:cNvPr id="15" name="Picture 45" descr="logo kaps comm_sma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40100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14</xdr:row>
      <xdr:rowOff>76200</xdr:rowOff>
    </xdr:from>
    <xdr:to>
      <xdr:col>20</xdr:col>
      <xdr:colOff>209550</xdr:colOff>
      <xdr:row>17</xdr:row>
      <xdr:rowOff>104775</xdr:rowOff>
    </xdr:to>
    <xdr:pic>
      <xdr:nvPicPr>
        <xdr:cNvPr id="16" name="Picture 46" descr="logo_novotny_090817_we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86625" y="35718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19</xdr:row>
      <xdr:rowOff>28575</xdr:rowOff>
    </xdr:from>
    <xdr:to>
      <xdr:col>21</xdr:col>
      <xdr:colOff>609600</xdr:colOff>
      <xdr:row>20</xdr:row>
      <xdr:rowOff>76200</xdr:rowOff>
    </xdr:to>
    <xdr:pic>
      <xdr:nvPicPr>
        <xdr:cNvPr id="17" name="Picture 47" descr="Prefa-logo_smal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33387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619125</xdr:colOff>
      <xdr:row>19</xdr:row>
      <xdr:rowOff>142875</xdr:rowOff>
    </xdr:to>
    <xdr:pic>
      <xdr:nvPicPr>
        <xdr:cNvPr id="18" name="Picture 48" descr="Prosport-web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394335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17</xdr:row>
      <xdr:rowOff>104775</xdr:rowOff>
    </xdr:from>
    <xdr:to>
      <xdr:col>18</xdr:col>
      <xdr:colOff>0</xdr:colOff>
      <xdr:row>21</xdr:row>
      <xdr:rowOff>66675</xdr:rowOff>
    </xdr:to>
    <xdr:pic>
      <xdr:nvPicPr>
        <xdr:cNvPr id="19" name="Picture 49" descr="logo-RSL_we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40862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15</xdr:row>
      <xdr:rowOff>123825</xdr:rowOff>
    </xdr:from>
    <xdr:to>
      <xdr:col>2</xdr:col>
      <xdr:colOff>2162175</xdr:colOff>
      <xdr:row>19</xdr:row>
      <xdr:rowOff>123825</xdr:rowOff>
    </xdr:to>
    <xdr:pic>
      <xdr:nvPicPr>
        <xdr:cNvPr id="20" name="Picture 50" descr="Swietelsky-web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37814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14</xdr:row>
      <xdr:rowOff>133350</xdr:rowOff>
    </xdr:from>
    <xdr:to>
      <xdr:col>17</xdr:col>
      <xdr:colOff>152400</xdr:colOff>
      <xdr:row>15</xdr:row>
      <xdr:rowOff>133350</xdr:rowOff>
    </xdr:to>
    <xdr:pic>
      <xdr:nvPicPr>
        <xdr:cNvPr id="21" name="Picture 51" descr="Logo-unipex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62700" y="362902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38100</xdr:rowOff>
    </xdr:from>
    <xdr:to>
      <xdr:col>14</xdr:col>
      <xdr:colOff>333375</xdr:colOff>
      <xdr:row>20</xdr:row>
      <xdr:rowOff>76200</xdr:rowOff>
    </xdr:to>
    <xdr:pic>
      <xdr:nvPicPr>
        <xdr:cNvPr id="22" name="Picture 52" descr="victorCZ_08blue_web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41814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18</xdr:row>
      <xdr:rowOff>152400</xdr:rowOff>
    </xdr:from>
    <xdr:to>
      <xdr:col>20</xdr:col>
      <xdr:colOff>200025</xdr:colOff>
      <xdr:row>20</xdr:row>
      <xdr:rowOff>85725</xdr:rowOff>
    </xdr:to>
    <xdr:pic>
      <xdr:nvPicPr>
        <xdr:cNvPr id="23" name="Picture 53" descr="vidox-web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42957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152400</xdr:rowOff>
    </xdr:from>
    <xdr:to>
      <xdr:col>12</xdr:col>
      <xdr:colOff>0</xdr:colOff>
      <xdr:row>20</xdr:row>
      <xdr:rowOff>28575</xdr:rowOff>
    </xdr:to>
    <xdr:pic>
      <xdr:nvPicPr>
        <xdr:cNvPr id="24" name="Picture 54" descr="komat_logo_022010_we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4133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104775</xdr:rowOff>
    </xdr:from>
    <xdr:to>
      <xdr:col>14</xdr:col>
      <xdr:colOff>352425</xdr:colOff>
      <xdr:row>18</xdr:row>
      <xdr:rowOff>9525</xdr:rowOff>
    </xdr:to>
    <xdr:pic>
      <xdr:nvPicPr>
        <xdr:cNvPr id="25" name="Picture 55" descr="logo_inge_091106web300p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48300" y="36004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17</xdr:row>
      <xdr:rowOff>114300</xdr:rowOff>
    </xdr:from>
    <xdr:to>
      <xdr:col>20</xdr:col>
      <xdr:colOff>190500</xdr:colOff>
      <xdr:row>18</xdr:row>
      <xdr:rowOff>161925</xdr:rowOff>
    </xdr:to>
    <xdr:pic>
      <xdr:nvPicPr>
        <xdr:cNvPr id="26" name="Picture 56" descr="logo_region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67575" y="4095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16</xdr:row>
      <xdr:rowOff>38100</xdr:rowOff>
    </xdr:from>
    <xdr:to>
      <xdr:col>17</xdr:col>
      <xdr:colOff>209550</xdr:colOff>
      <xdr:row>17</xdr:row>
      <xdr:rowOff>114300</xdr:rowOff>
    </xdr:to>
    <xdr:pic>
      <xdr:nvPicPr>
        <xdr:cNvPr id="27" name="Picture 57" descr="logo_cafe_retro_100324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9850" y="38576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</xdr:row>
      <xdr:rowOff>0</xdr:rowOff>
    </xdr:from>
    <xdr:to>
      <xdr:col>17</xdr:col>
      <xdr:colOff>314325</xdr:colOff>
      <xdr:row>3</xdr:row>
      <xdr:rowOff>123825</xdr:rowOff>
    </xdr:to>
    <xdr:pic>
      <xdr:nvPicPr>
        <xdr:cNvPr id="2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2" name="Picture 17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3" name="Picture 18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2</xdr:row>
      <xdr:rowOff>38100</xdr:rowOff>
    </xdr:from>
    <xdr:to>
      <xdr:col>22</xdr:col>
      <xdr:colOff>600075</xdr:colOff>
      <xdr:row>3</xdr:row>
      <xdr:rowOff>95250</xdr:rowOff>
    </xdr:to>
    <xdr:pic>
      <xdr:nvPicPr>
        <xdr:cNvPr id="4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762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323850</xdr:rowOff>
    </xdr:from>
    <xdr:to>
      <xdr:col>11</xdr:col>
      <xdr:colOff>342900</xdr:colOff>
      <xdr:row>3</xdr:row>
      <xdr:rowOff>114300</xdr:rowOff>
    </xdr:to>
    <xdr:pic>
      <xdr:nvPicPr>
        <xdr:cNvPr id="5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28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314325</xdr:rowOff>
    </xdr:from>
    <xdr:to>
      <xdr:col>8</xdr:col>
      <xdr:colOff>295275</xdr:colOff>
      <xdr:row>3</xdr:row>
      <xdr:rowOff>104775</xdr:rowOff>
    </xdr:to>
    <xdr:pic>
      <xdr:nvPicPr>
        <xdr:cNvPr id="6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323850</xdr:rowOff>
    </xdr:from>
    <xdr:to>
      <xdr:col>14</xdr:col>
      <xdr:colOff>333375</xdr:colOff>
      <xdr:row>3</xdr:row>
      <xdr:rowOff>104775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4286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2</xdr:row>
      <xdr:rowOff>0</xdr:rowOff>
    </xdr:from>
    <xdr:to>
      <xdr:col>20</xdr:col>
      <xdr:colOff>342900</xdr:colOff>
      <xdr:row>3</xdr:row>
      <xdr:rowOff>123825</xdr:rowOff>
    </xdr:to>
    <xdr:pic>
      <xdr:nvPicPr>
        <xdr:cNvPr id="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18</xdr:row>
      <xdr:rowOff>57150</xdr:rowOff>
    </xdr:from>
    <xdr:to>
      <xdr:col>8</xdr:col>
      <xdr:colOff>276225</xdr:colOff>
      <xdr:row>19</xdr:row>
      <xdr:rowOff>161925</xdr:rowOff>
    </xdr:to>
    <xdr:pic>
      <xdr:nvPicPr>
        <xdr:cNvPr id="9" name="Picture 39" descr="logo_CKdenik_090818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200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95250</xdr:rowOff>
    </xdr:from>
    <xdr:to>
      <xdr:col>5</xdr:col>
      <xdr:colOff>304800</xdr:colOff>
      <xdr:row>19</xdr:row>
      <xdr:rowOff>161925</xdr:rowOff>
    </xdr:to>
    <xdr:pic>
      <xdr:nvPicPr>
        <xdr:cNvPr id="10" name="Picture 40" descr="rta_jc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4238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14</xdr:row>
      <xdr:rowOff>133350</xdr:rowOff>
    </xdr:from>
    <xdr:to>
      <xdr:col>22</xdr:col>
      <xdr:colOff>666750</xdr:colOff>
      <xdr:row>16</xdr:row>
      <xdr:rowOff>142875</xdr:rowOff>
    </xdr:to>
    <xdr:pic>
      <xdr:nvPicPr>
        <xdr:cNvPr id="11" name="Picture 41" descr="Achill-logo_090822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36290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17</xdr:row>
      <xdr:rowOff>76200</xdr:rowOff>
    </xdr:from>
    <xdr:to>
      <xdr:col>23</xdr:col>
      <xdr:colOff>9525</xdr:colOff>
      <xdr:row>18</xdr:row>
      <xdr:rowOff>47625</xdr:rowOff>
    </xdr:to>
    <xdr:pic>
      <xdr:nvPicPr>
        <xdr:cNvPr id="12" name="Picture 42" descr="Balcar-web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057650"/>
          <a:ext cx="704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18</xdr:row>
      <xdr:rowOff>142875</xdr:rowOff>
    </xdr:from>
    <xdr:to>
      <xdr:col>23</xdr:col>
      <xdr:colOff>19050</xdr:colOff>
      <xdr:row>20</xdr:row>
      <xdr:rowOff>57150</xdr:rowOff>
    </xdr:to>
    <xdr:pic>
      <xdr:nvPicPr>
        <xdr:cNvPr id="13" name="Picture 43" descr="hm-sport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42862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14</xdr:row>
      <xdr:rowOff>104775</xdr:rowOff>
    </xdr:from>
    <xdr:to>
      <xdr:col>21</xdr:col>
      <xdr:colOff>523875</xdr:colOff>
      <xdr:row>17</xdr:row>
      <xdr:rowOff>19050</xdr:rowOff>
    </xdr:to>
    <xdr:pic>
      <xdr:nvPicPr>
        <xdr:cNvPr id="14" name="Picture 44" descr="jednota_01_we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3600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17</xdr:row>
      <xdr:rowOff>28575</xdr:rowOff>
    </xdr:from>
    <xdr:to>
      <xdr:col>21</xdr:col>
      <xdr:colOff>561975</xdr:colOff>
      <xdr:row>19</xdr:row>
      <xdr:rowOff>28575</xdr:rowOff>
    </xdr:to>
    <xdr:pic>
      <xdr:nvPicPr>
        <xdr:cNvPr id="15" name="Picture 45" descr="logo kaps comm_sma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40100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14</xdr:row>
      <xdr:rowOff>76200</xdr:rowOff>
    </xdr:from>
    <xdr:to>
      <xdr:col>20</xdr:col>
      <xdr:colOff>209550</xdr:colOff>
      <xdr:row>17</xdr:row>
      <xdr:rowOff>104775</xdr:rowOff>
    </xdr:to>
    <xdr:pic>
      <xdr:nvPicPr>
        <xdr:cNvPr id="16" name="Picture 46" descr="logo_novotny_090817_we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86625" y="35718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19</xdr:row>
      <xdr:rowOff>28575</xdr:rowOff>
    </xdr:from>
    <xdr:to>
      <xdr:col>21</xdr:col>
      <xdr:colOff>609600</xdr:colOff>
      <xdr:row>20</xdr:row>
      <xdr:rowOff>76200</xdr:rowOff>
    </xdr:to>
    <xdr:pic>
      <xdr:nvPicPr>
        <xdr:cNvPr id="17" name="Picture 47" descr="Prefa-logo_smal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33387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619125</xdr:colOff>
      <xdr:row>19</xdr:row>
      <xdr:rowOff>142875</xdr:rowOff>
    </xdr:to>
    <xdr:pic>
      <xdr:nvPicPr>
        <xdr:cNvPr id="18" name="Picture 48" descr="Prosport-web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394335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17</xdr:row>
      <xdr:rowOff>104775</xdr:rowOff>
    </xdr:from>
    <xdr:to>
      <xdr:col>18</xdr:col>
      <xdr:colOff>0</xdr:colOff>
      <xdr:row>21</xdr:row>
      <xdr:rowOff>66675</xdr:rowOff>
    </xdr:to>
    <xdr:pic>
      <xdr:nvPicPr>
        <xdr:cNvPr id="19" name="Picture 49" descr="logo-RSL_we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40862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15</xdr:row>
      <xdr:rowOff>123825</xdr:rowOff>
    </xdr:from>
    <xdr:to>
      <xdr:col>2</xdr:col>
      <xdr:colOff>2162175</xdr:colOff>
      <xdr:row>19</xdr:row>
      <xdr:rowOff>123825</xdr:rowOff>
    </xdr:to>
    <xdr:pic>
      <xdr:nvPicPr>
        <xdr:cNvPr id="20" name="Picture 50" descr="Swietelsky-web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37814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14</xdr:row>
      <xdr:rowOff>133350</xdr:rowOff>
    </xdr:from>
    <xdr:to>
      <xdr:col>17</xdr:col>
      <xdr:colOff>152400</xdr:colOff>
      <xdr:row>15</xdr:row>
      <xdr:rowOff>133350</xdr:rowOff>
    </xdr:to>
    <xdr:pic>
      <xdr:nvPicPr>
        <xdr:cNvPr id="21" name="Picture 51" descr="Logo-unipex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62700" y="362902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38100</xdr:rowOff>
    </xdr:from>
    <xdr:to>
      <xdr:col>14</xdr:col>
      <xdr:colOff>333375</xdr:colOff>
      <xdr:row>20</xdr:row>
      <xdr:rowOff>76200</xdr:rowOff>
    </xdr:to>
    <xdr:pic>
      <xdr:nvPicPr>
        <xdr:cNvPr id="22" name="Picture 52" descr="victorCZ_08blue_web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41814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18</xdr:row>
      <xdr:rowOff>152400</xdr:rowOff>
    </xdr:from>
    <xdr:to>
      <xdr:col>20</xdr:col>
      <xdr:colOff>200025</xdr:colOff>
      <xdr:row>20</xdr:row>
      <xdr:rowOff>85725</xdr:rowOff>
    </xdr:to>
    <xdr:pic>
      <xdr:nvPicPr>
        <xdr:cNvPr id="23" name="Picture 53" descr="vidox-web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42957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152400</xdr:rowOff>
    </xdr:from>
    <xdr:to>
      <xdr:col>12</xdr:col>
      <xdr:colOff>0</xdr:colOff>
      <xdr:row>20</xdr:row>
      <xdr:rowOff>28575</xdr:rowOff>
    </xdr:to>
    <xdr:pic>
      <xdr:nvPicPr>
        <xdr:cNvPr id="24" name="Picture 54" descr="komat_logo_022010_we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4133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104775</xdr:rowOff>
    </xdr:from>
    <xdr:to>
      <xdr:col>14</xdr:col>
      <xdr:colOff>352425</xdr:colOff>
      <xdr:row>18</xdr:row>
      <xdr:rowOff>9525</xdr:rowOff>
    </xdr:to>
    <xdr:pic>
      <xdr:nvPicPr>
        <xdr:cNvPr id="25" name="Picture 55" descr="logo_inge_091106web300p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48300" y="36004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17</xdr:row>
      <xdr:rowOff>114300</xdr:rowOff>
    </xdr:from>
    <xdr:to>
      <xdr:col>20</xdr:col>
      <xdr:colOff>190500</xdr:colOff>
      <xdr:row>18</xdr:row>
      <xdr:rowOff>161925</xdr:rowOff>
    </xdr:to>
    <xdr:pic>
      <xdr:nvPicPr>
        <xdr:cNvPr id="26" name="Picture 56" descr="logo_region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67575" y="4095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16</xdr:row>
      <xdr:rowOff>38100</xdr:rowOff>
    </xdr:from>
    <xdr:to>
      <xdr:col>17</xdr:col>
      <xdr:colOff>209550</xdr:colOff>
      <xdr:row>17</xdr:row>
      <xdr:rowOff>114300</xdr:rowOff>
    </xdr:to>
    <xdr:pic>
      <xdr:nvPicPr>
        <xdr:cNvPr id="27" name="Picture 57" descr="logo_cafe_retro_100324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9850" y="38576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</xdr:row>
      <xdr:rowOff>0</xdr:rowOff>
    </xdr:from>
    <xdr:to>
      <xdr:col>17</xdr:col>
      <xdr:colOff>314325</xdr:colOff>
      <xdr:row>3</xdr:row>
      <xdr:rowOff>123825</xdr:rowOff>
    </xdr:to>
    <xdr:pic>
      <xdr:nvPicPr>
        <xdr:cNvPr id="2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2" name="Picture 17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3" name="Picture 18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2</xdr:row>
      <xdr:rowOff>38100</xdr:rowOff>
    </xdr:from>
    <xdr:to>
      <xdr:col>22</xdr:col>
      <xdr:colOff>600075</xdr:colOff>
      <xdr:row>3</xdr:row>
      <xdr:rowOff>95250</xdr:rowOff>
    </xdr:to>
    <xdr:pic>
      <xdr:nvPicPr>
        <xdr:cNvPr id="4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762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323850</xdr:rowOff>
    </xdr:from>
    <xdr:to>
      <xdr:col>11</xdr:col>
      <xdr:colOff>342900</xdr:colOff>
      <xdr:row>3</xdr:row>
      <xdr:rowOff>114300</xdr:rowOff>
    </xdr:to>
    <xdr:pic>
      <xdr:nvPicPr>
        <xdr:cNvPr id="5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28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314325</xdr:rowOff>
    </xdr:from>
    <xdr:to>
      <xdr:col>8</xdr:col>
      <xdr:colOff>295275</xdr:colOff>
      <xdr:row>3</xdr:row>
      <xdr:rowOff>104775</xdr:rowOff>
    </xdr:to>
    <xdr:pic>
      <xdr:nvPicPr>
        <xdr:cNvPr id="6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323850</xdr:rowOff>
    </xdr:from>
    <xdr:to>
      <xdr:col>14</xdr:col>
      <xdr:colOff>333375</xdr:colOff>
      <xdr:row>3</xdr:row>
      <xdr:rowOff>104775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4286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2</xdr:row>
      <xdr:rowOff>0</xdr:rowOff>
    </xdr:from>
    <xdr:to>
      <xdr:col>20</xdr:col>
      <xdr:colOff>342900</xdr:colOff>
      <xdr:row>3</xdr:row>
      <xdr:rowOff>123825</xdr:rowOff>
    </xdr:to>
    <xdr:pic>
      <xdr:nvPicPr>
        <xdr:cNvPr id="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18</xdr:row>
      <xdr:rowOff>57150</xdr:rowOff>
    </xdr:from>
    <xdr:to>
      <xdr:col>8</xdr:col>
      <xdr:colOff>276225</xdr:colOff>
      <xdr:row>19</xdr:row>
      <xdr:rowOff>161925</xdr:rowOff>
    </xdr:to>
    <xdr:pic>
      <xdr:nvPicPr>
        <xdr:cNvPr id="9" name="Picture 39" descr="logo_CKdenik_090818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200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95250</xdr:rowOff>
    </xdr:from>
    <xdr:to>
      <xdr:col>5</xdr:col>
      <xdr:colOff>304800</xdr:colOff>
      <xdr:row>19</xdr:row>
      <xdr:rowOff>161925</xdr:rowOff>
    </xdr:to>
    <xdr:pic>
      <xdr:nvPicPr>
        <xdr:cNvPr id="10" name="Picture 40" descr="rta_jc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4238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14</xdr:row>
      <xdr:rowOff>133350</xdr:rowOff>
    </xdr:from>
    <xdr:to>
      <xdr:col>22</xdr:col>
      <xdr:colOff>666750</xdr:colOff>
      <xdr:row>16</xdr:row>
      <xdr:rowOff>142875</xdr:rowOff>
    </xdr:to>
    <xdr:pic>
      <xdr:nvPicPr>
        <xdr:cNvPr id="11" name="Picture 41" descr="Achill-logo_090822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36290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17</xdr:row>
      <xdr:rowOff>76200</xdr:rowOff>
    </xdr:from>
    <xdr:to>
      <xdr:col>23</xdr:col>
      <xdr:colOff>9525</xdr:colOff>
      <xdr:row>18</xdr:row>
      <xdr:rowOff>47625</xdr:rowOff>
    </xdr:to>
    <xdr:pic>
      <xdr:nvPicPr>
        <xdr:cNvPr id="12" name="Picture 42" descr="Balcar-web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057650"/>
          <a:ext cx="704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18</xdr:row>
      <xdr:rowOff>142875</xdr:rowOff>
    </xdr:from>
    <xdr:to>
      <xdr:col>23</xdr:col>
      <xdr:colOff>19050</xdr:colOff>
      <xdr:row>20</xdr:row>
      <xdr:rowOff>57150</xdr:rowOff>
    </xdr:to>
    <xdr:pic>
      <xdr:nvPicPr>
        <xdr:cNvPr id="13" name="Picture 43" descr="hm-sport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42862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14</xdr:row>
      <xdr:rowOff>104775</xdr:rowOff>
    </xdr:from>
    <xdr:to>
      <xdr:col>21</xdr:col>
      <xdr:colOff>523875</xdr:colOff>
      <xdr:row>17</xdr:row>
      <xdr:rowOff>19050</xdr:rowOff>
    </xdr:to>
    <xdr:pic>
      <xdr:nvPicPr>
        <xdr:cNvPr id="14" name="Picture 44" descr="jednota_01_we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3600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17</xdr:row>
      <xdr:rowOff>28575</xdr:rowOff>
    </xdr:from>
    <xdr:to>
      <xdr:col>21</xdr:col>
      <xdr:colOff>561975</xdr:colOff>
      <xdr:row>19</xdr:row>
      <xdr:rowOff>28575</xdr:rowOff>
    </xdr:to>
    <xdr:pic>
      <xdr:nvPicPr>
        <xdr:cNvPr id="15" name="Picture 45" descr="logo kaps comm_sma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40100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14</xdr:row>
      <xdr:rowOff>76200</xdr:rowOff>
    </xdr:from>
    <xdr:to>
      <xdr:col>20</xdr:col>
      <xdr:colOff>209550</xdr:colOff>
      <xdr:row>17</xdr:row>
      <xdr:rowOff>104775</xdr:rowOff>
    </xdr:to>
    <xdr:pic>
      <xdr:nvPicPr>
        <xdr:cNvPr id="16" name="Picture 46" descr="logo_novotny_090817_we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86625" y="35718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19</xdr:row>
      <xdr:rowOff>28575</xdr:rowOff>
    </xdr:from>
    <xdr:to>
      <xdr:col>21</xdr:col>
      <xdr:colOff>609600</xdr:colOff>
      <xdr:row>20</xdr:row>
      <xdr:rowOff>76200</xdr:rowOff>
    </xdr:to>
    <xdr:pic>
      <xdr:nvPicPr>
        <xdr:cNvPr id="17" name="Picture 47" descr="Prefa-logo_smal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33387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619125</xdr:colOff>
      <xdr:row>19</xdr:row>
      <xdr:rowOff>142875</xdr:rowOff>
    </xdr:to>
    <xdr:pic>
      <xdr:nvPicPr>
        <xdr:cNvPr id="18" name="Picture 48" descr="Prosport-web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394335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17</xdr:row>
      <xdr:rowOff>104775</xdr:rowOff>
    </xdr:from>
    <xdr:to>
      <xdr:col>18</xdr:col>
      <xdr:colOff>0</xdr:colOff>
      <xdr:row>21</xdr:row>
      <xdr:rowOff>66675</xdr:rowOff>
    </xdr:to>
    <xdr:pic>
      <xdr:nvPicPr>
        <xdr:cNvPr id="19" name="Picture 49" descr="logo-RSL_we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40862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15</xdr:row>
      <xdr:rowOff>123825</xdr:rowOff>
    </xdr:from>
    <xdr:to>
      <xdr:col>2</xdr:col>
      <xdr:colOff>2162175</xdr:colOff>
      <xdr:row>19</xdr:row>
      <xdr:rowOff>123825</xdr:rowOff>
    </xdr:to>
    <xdr:pic>
      <xdr:nvPicPr>
        <xdr:cNvPr id="20" name="Picture 50" descr="Swietelsky-web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37814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14</xdr:row>
      <xdr:rowOff>133350</xdr:rowOff>
    </xdr:from>
    <xdr:to>
      <xdr:col>17</xdr:col>
      <xdr:colOff>152400</xdr:colOff>
      <xdr:row>15</xdr:row>
      <xdr:rowOff>133350</xdr:rowOff>
    </xdr:to>
    <xdr:pic>
      <xdr:nvPicPr>
        <xdr:cNvPr id="21" name="Picture 51" descr="Logo-unipex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62700" y="362902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38100</xdr:rowOff>
    </xdr:from>
    <xdr:to>
      <xdr:col>14</xdr:col>
      <xdr:colOff>333375</xdr:colOff>
      <xdr:row>20</xdr:row>
      <xdr:rowOff>76200</xdr:rowOff>
    </xdr:to>
    <xdr:pic>
      <xdr:nvPicPr>
        <xdr:cNvPr id="22" name="Picture 52" descr="victorCZ_08blue_web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41814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18</xdr:row>
      <xdr:rowOff>152400</xdr:rowOff>
    </xdr:from>
    <xdr:to>
      <xdr:col>20</xdr:col>
      <xdr:colOff>200025</xdr:colOff>
      <xdr:row>20</xdr:row>
      <xdr:rowOff>85725</xdr:rowOff>
    </xdr:to>
    <xdr:pic>
      <xdr:nvPicPr>
        <xdr:cNvPr id="23" name="Picture 53" descr="vidox-web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42957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152400</xdr:rowOff>
    </xdr:from>
    <xdr:to>
      <xdr:col>12</xdr:col>
      <xdr:colOff>0</xdr:colOff>
      <xdr:row>20</xdr:row>
      <xdr:rowOff>28575</xdr:rowOff>
    </xdr:to>
    <xdr:pic>
      <xdr:nvPicPr>
        <xdr:cNvPr id="24" name="Picture 54" descr="komat_logo_022010_we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4133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104775</xdr:rowOff>
    </xdr:from>
    <xdr:to>
      <xdr:col>14</xdr:col>
      <xdr:colOff>352425</xdr:colOff>
      <xdr:row>18</xdr:row>
      <xdr:rowOff>9525</xdr:rowOff>
    </xdr:to>
    <xdr:pic>
      <xdr:nvPicPr>
        <xdr:cNvPr id="25" name="Picture 55" descr="logo_inge_091106web300p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48300" y="36004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17</xdr:row>
      <xdr:rowOff>114300</xdr:rowOff>
    </xdr:from>
    <xdr:to>
      <xdr:col>20</xdr:col>
      <xdr:colOff>190500</xdr:colOff>
      <xdr:row>18</xdr:row>
      <xdr:rowOff>161925</xdr:rowOff>
    </xdr:to>
    <xdr:pic>
      <xdr:nvPicPr>
        <xdr:cNvPr id="26" name="Picture 56" descr="logo_region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67575" y="4095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16</xdr:row>
      <xdr:rowOff>38100</xdr:rowOff>
    </xdr:from>
    <xdr:to>
      <xdr:col>17</xdr:col>
      <xdr:colOff>209550</xdr:colOff>
      <xdr:row>17</xdr:row>
      <xdr:rowOff>114300</xdr:rowOff>
    </xdr:to>
    <xdr:pic>
      <xdr:nvPicPr>
        <xdr:cNvPr id="27" name="Picture 57" descr="logo_cafe_retro_100324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9850" y="38576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</xdr:row>
      <xdr:rowOff>0</xdr:rowOff>
    </xdr:from>
    <xdr:to>
      <xdr:col>17</xdr:col>
      <xdr:colOff>314325</xdr:colOff>
      <xdr:row>3</xdr:row>
      <xdr:rowOff>123825</xdr:rowOff>
    </xdr:to>
    <xdr:pic>
      <xdr:nvPicPr>
        <xdr:cNvPr id="2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2" name="Picture 17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3" name="Picture 18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2</xdr:row>
      <xdr:rowOff>38100</xdr:rowOff>
    </xdr:from>
    <xdr:to>
      <xdr:col>22</xdr:col>
      <xdr:colOff>600075</xdr:colOff>
      <xdr:row>3</xdr:row>
      <xdr:rowOff>95250</xdr:rowOff>
    </xdr:to>
    <xdr:pic>
      <xdr:nvPicPr>
        <xdr:cNvPr id="4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762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323850</xdr:rowOff>
    </xdr:from>
    <xdr:to>
      <xdr:col>11</xdr:col>
      <xdr:colOff>342900</xdr:colOff>
      <xdr:row>3</xdr:row>
      <xdr:rowOff>114300</xdr:rowOff>
    </xdr:to>
    <xdr:pic>
      <xdr:nvPicPr>
        <xdr:cNvPr id="5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28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314325</xdr:rowOff>
    </xdr:from>
    <xdr:to>
      <xdr:col>8</xdr:col>
      <xdr:colOff>295275</xdr:colOff>
      <xdr:row>3</xdr:row>
      <xdr:rowOff>104775</xdr:rowOff>
    </xdr:to>
    <xdr:pic>
      <xdr:nvPicPr>
        <xdr:cNvPr id="6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323850</xdr:rowOff>
    </xdr:from>
    <xdr:to>
      <xdr:col>14</xdr:col>
      <xdr:colOff>333375</xdr:colOff>
      <xdr:row>3</xdr:row>
      <xdr:rowOff>104775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4286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2</xdr:row>
      <xdr:rowOff>0</xdr:rowOff>
    </xdr:from>
    <xdr:to>
      <xdr:col>20</xdr:col>
      <xdr:colOff>342900</xdr:colOff>
      <xdr:row>3</xdr:row>
      <xdr:rowOff>123825</xdr:rowOff>
    </xdr:to>
    <xdr:pic>
      <xdr:nvPicPr>
        <xdr:cNvPr id="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18</xdr:row>
      <xdr:rowOff>57150</xdr:rowOff>
    </xdr:from>
    <xdr:to>
      <xdr:col>8</xdr:col>
      <xdr:colOff>276225</xdr:colOff>
      <xdr:row>19</xdr:row>
      <xdr:rowOff>161925</xdr:rowOff>
    </xdr:to>
    <xdr:pic>
      <xdr:nvPicPr>
        <xdr:cNvPr id="9" name="Picture 39" descr="logo_CKdenik_090818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200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95250</xdr:rowOff>
    </xdr:from>
    <xdr:to>
      <xdr:col>5</xdr:col>
      <xdr:colOff>304800</xdr:colOff>
      <xdr:row>19</xdr:row>
      <xdr:rowOff>161925</xdr:rowOff>
    </xdr:to>
    <xdr:pic>
      <xdr:nvPicPr>
        <xdr:cNvPr id="10" name="Picture 40" descr="rta_jc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4238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14</xdr:row>
      <xdr:rowOff>133350</xdr:rowOff>
    </xdr:from>
    <xdr:to>
      <xdr:col>22</xdr:col>
      <xdr:colOff>666750</xdr:colOff>
      <xdr:row>16</xdr:row>
      <xdr:rowOff>142875</xdr:rowOff>
    </xdr:to>
    <xdr:pic>
      <xdr:nvPicPr>
        <xdr:cNvPr id="11" name="Picture 41" descr="Achill-logo_090822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36290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17</xdr:row>
      <xdr:rowOff>76200</xdr:rowOff>
    </xdr:from>
    <xdr:to>
      <xdr:col>23</xdr:col>
      <xdr:colOff>9525</xdr:colOff>
      <xdr:row>18</xdr:row>
      <xdr:rowOff>47625</xdr:rowOff>
    </xdr:to>
    <xdr:pic>
      <xdr:nvPicPr>
        <xdr:cNvPr id="12" name="Picture 42" descr="Balcar-web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057650"/>
          <a:ext cx="704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18</xdr:row>
      <xdr:rowOff>142875</xdr:rowOff>
    </xdr:from>
    <xdr:to>
      <xdr:col>23</xdr:col>
      <xdr:colOff>19050</xdr:colOff>
      <xdr:row>20</xdr:row>
      <xdr:rowOff>57150</xdr:rowOff>
    </xdr:to>
    <xdr:pic>
      <xdr:nvPicPr>
        <xdr:cNvPr id="13" name="Picture 43" descr="hm-sport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42862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14</xdr:row>
      <xdr:rowOff>104775</xdr:rowOff>
    </xdr:from>
    <xdr:to>
      <xdr:col>21</xdr:col>
      <xdr:colOff>523875</xdr:colOff>
      <xdr:row>17</xdr:row>
      <xdr:rowOff>19050</xdr:rowOff>
    </xdr:to>
    <xdr:pic>
      <xdr:nvPicPr>
        <xdr:cNvPr id="14" name="Picture 44" descr="jednota_01_we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3600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17</xdr:row>
      <xdr:rowOff>28575</xdr:rowOff>
    </xdr:from>
    <xdr:to>
      <xdr:col>21</xdr:col>
      <xdr:colOff>561975</xdr:colOff>
      <xdr:row>19</xdr:row>
      <xdr:rowOff>28575</xdr:rowOff>
    </xdr:to>
    <xdr:pic>
      <xdr:nvPicPr>
        <xdr:cNvPr id="15" name="Picture 45" descr="logo kaps comm_sma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40100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14</xdr:row>
      <xdr:rowOff>76200</xdr:rowOff>
    </xdr:from>
    <xdr:to>
      <xdr:col>20</xdr:col>
      <xdr:colOff>209550</xdr:colOff>
      <xdr:row>17</xdr:row>
      <xdr:rowOff>104775</xdr:rowOff>
    </xdr:to>
    <xdr:pic>
      <xdr:nvPicPr>
        <xdr:cNvPr id="16" name="Picture 46" descr="logo_novotny_090817_we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86625" y="35718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19</xdr:row>
      <xdr:rowOff>28575</xdr:rowOff>
    </xdr:from>
    <xdr:to>
      <xdr:col>21</xdr:col>
      <xdr:colOff>609600</xdr:colOff>
      <xdr:row>20</xdr:row>
      <xdr:rowOff>76200</xdr:rowOff>
    </xdr:to>
    <xdr:pic>
      <xdr:nvPicPr>
        <xdr:cNvPr id="17" name="Picture 47" descr="Prefa-logo_smal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33387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619125</xdr:colOff>
      <xdr:row>19</xdr:row>
      <xdr:rowOff>142875</xdr:rowOff>
    </xdr:to>
    <xdr:pic>
      <xdr:nvPicPr>
        <xdr:cNvPr id="18" name="Picture 48" descr="Prosport-web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394335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17</xdr:row>
      <xdr:rowOff>104775</xdr:rowOff>
    </xdr:from>
    <xdr:to>
      <xdr:col>18</xdr:col>
      <xdr:colOff>0</xdr:colOff>
      <xdr:row>21</xdr:row>
      <xdr:rowOff>66675</xdr:rowOff>
    </xdr:to>
    <xdr:pic>
      <xdr:nvPicPr>
        <xdr:cNvPr id="19" name="Picture 49" descr="logo-RSL_we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40862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15</xdr:row>
      <xdr:rowOff>123825</xdr:rowOff>
    </xdr:from>
    <xdr:to>
      <xdr:col>2</xdr:col>
      <xdr:colOff>2162175</xdr:colOff>
      <xdr:row>19</xdr:row>
      <xdr:rowOff>123825</xdr:rowOff>
    </xdr:to>
    <xdr:pic>
      <xdr:nvPicPr>
        <xdr:cNvPr id="20" name="Picture 50" descr="Swietelsky-web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37814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14</xdr:row>
      <xdr:rowOff>133350</xdr:rowOff>
    </xdr:from>
    <xdr:to>
      <xdr:col>17</xdr:col>
      <xdr:colOff>152400</xdr:colOff>
      <xdr:row>15</xdr:row>
      <xdr:rowOff>133350</xdr:rowOff>
    </xdr:to>
    <xdr:pic>
      <xdr:nvPicPr>
        <xdr:cNvPr id="21" name="Picture 51" descr="Logo-unipex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62700" y="362902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38100</xdr:rowOff>
    </xdr:from>
    <xdr:to>
      <xdr:col>14</xdr:col>
      <xdr:colOff>333375</xdr:colOff>
      <xdr:row>20</xdr:row>
      <xdr:rowOff>76200</xdr:rowOff>
    </xdr:to>
    <xdr:pic>
      <xdr:nvPicPr>
        <xdr:cNvPr id="22" name="Picture 52" descr="victorCZ_08blue_web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41814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18</xdr:row>
      <xdr:rowOff>152400</xdr:rowOff>
    </xdr:from>
    <xdr:to>
      <xdr:col>20</xdr:col>
      <xdr:colOff>200025</xdr:colOff>
      <xdr:row>20</xdr:row>
      <xdr:rowOff>85725</xdr:rowOff>
    </xdr:to>
    <xdr:pic>
      <xdr:nvPicPr>
        <xdr:cNvPr id="23" name="Picture 53" descr="vidox-web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42957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152400</xdr:rowOff>
    </xdr:from>
    <xdr:to>
      <xdr:col>12</xdr:col>
      <xdr:colOff>0</xdr:colOff>
      <xdr:row>20</xdr:row>
      <xdr:rowOff>28575</xdr:rowOff>
    </xdr:to>
    <xdr:pic>
      <xdr:nvPicPr>
        <xdr:cNvPr id="24" name="Picture 54" descr="komat_logo_022010_we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4133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104775</xdr:rowOff>
    </xdr:from>
    <xdr:to>
      <xdr:col>14</xdr:col>
      <xdr:colOff>352425</xdr:colOff>
      <xdr:row>18</xdr:row>
      <xdr:rowOff>9525</xdr:rowOff>
    </xdr:to>
    <xdr:pic>
      <xdr:nvPicPr>
        <xdr:cNvPr id="25" name="Picture 55" descr="logo_inge_091106web300p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48300" y="36004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17</xdr:row>
      <xdr:rowOff>114300</xdr:rowOff>
    </xdr:from>
    <xdr:to>
      <xdr:col>20</xdr:col>
      <xdr:colOff>190500</xdr:colOff>
      <xdr:row>18</xdr:row>
      <xdr:rowOff>161925</xdr:rowOff>
    </xdr:to>
    <xdr:pic>
      <xdr:nvPicPr>
        <xdr:cNvPr id="26" name="Picture 56" descr="logo_region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67575" y="4095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16</xdr:row>
      <xdr:rowOff>38100</xdr:rowOff>
    </xdr:from>
    <xdr:to>
      <xdr:col>17</xdr:col>
      <xdr:colOff>209550</xdr:colOff>
      <xdr:row>17</xdr:row>
      <xdr:rowOff>114300</xdr:rowOff>
    </xdr:to>
    <xdr:pic>
      <xdr:nvPicPr>
        <xdr:cNvPr id="27" name="Picture 57" descr="logo_cafe_retro_100324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9850" y="38576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</xdr:row>
      <xdr:rowOff>0</xdr:rowOff>
    </xdr:from>
    <xdr:to>
      <xdr:col>17</xdr:col>
      <xdr:colOff>314325</xdr:colOff>
      <xdr:row>3</xdr:row>
      <xdr:rowOff>123825</xdr:rowOff>
    </xdr:to>
    <xdr:pic>
      <xdr:nvPicPr>
        <xdr:cNvPr id="2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20</xdr:row>
      <xdr:rowOff>142875</xdr:rowOff>
    </xdr:from>
    <xdr:to>
      <xdr:col>17</xdr:col>
      <xdr:colOff>266700</xdr:colOff>
      <xdr:row>22</xdr:row>
      <xdr:rowOff>161925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82930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9525</xdr:rowOff>
    </xdr:from>
    <xdr:to>
      <xdr:col>1</xdr:col>
      <xdr:colOff>1047750</xdr:colOff>
      <xdr:row>5</xdr:row>
      <xdr:rowOff>266700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114300</xdr:rowOff>
    </xdr:from>
    <xdr:to>
      <xdr:col>2</xdr:col>
      <xdr:colOff>381000</xdr:colOff>
      <xdr:row>2</xdr:row>
      <xdr:rowOff>66675</xdr:rowOff>
    </xdr:to>
    <xdr:pic>
      <xdr:nvPicPr>
        <xdr:cNvPr id="3" name="Picture 39" descr="logo_CKdenik_090818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143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142875</xdr:rowOff>
    </xdr:from>
    <xdr:to>
      <xdr:col>1</xdr:col>
      <xdr:colOff>2028825</xdr:colOff>
      <xdr:row>2</xdr:row>
      <xdr:rowOff>85725</xdr:rowOff>
    </xdr:to>
    <xdr:pic>
      <xdr:nvPicPr>
        <xdr:cNvPr id="4" name="Picture 40" descr="rta_jc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2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76200</xdr:rowOff>
    </xdr:from>
    <xdr:to>
      <xdr:col>12</xdr:col>
      <xdr:colOff>304800</xdr:colOff>
      <xdr:row>2</xdr:row>
      <xdr:rowOff>95250</xdr:rowOff>
    </xdr:to>
    <xdr:pic>
      <xdr:nvPicPr>
        <xdr:cNvPr id="5" name="Picture 41" descr="Achill-logo_090822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762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19050</xdr:rowOff>
    </xdr:from>
    <xdr:to>
      <xdr:col>1</xdr:col>
      <xdr:colOff>1971675</xdr:colOff>
      <xdr:row>4</xdr:row>
      <xdr:rowOff>0</xdr:rowOff>
    </xdr:to>
    <xdr:pic>
      <xdr:nvPicPr>
        <xdr:cNvPr id="6" name="Picture 42" descr="Balcar-web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504825"/>
          <a:ext cx="704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5</xdr:row>
      <xdr:rowOff>57150</xdr:rowOff>
    </xdr:from>
    <xdr:to>
      <xdr:col>18</xdr:col>
      <xdr:colOff>161925</xdr:colOff>
      <xdr:row>5</xdr:row>
      <xdr:rowOff>295275</xdr:rowOff>
    </xdr:to>
    <xdr:pic>
      <xdr:nvPicPr>
        <xdr:cNvPr id="7" name="Picture 43" descr="hm-sport_we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8667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0</xdr:row>
      <xdr:rowOff>76200</xdr:rowOff>
    </xdr:from>
    <xdr:to>
      <xdr:col>16</xdr:col>
      <xdr:colOff>133350</xdr:colOff>
      <xdr:row>3</xdr:row>
      <xdr:rowOff>9525</xdr:rowOff>
    </xdr:to>
    <xdr:pic>
      <xdr:nvPicPr>
        <xdr:cNvPr id="8" name="Picture 44" descr="jednota_01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868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3</xdr:row>
      <xdr:rowOff>9525</xdr:rowOff>
    </xdr:from>
    <xdr:to>
      <xdr:col>16</xdr:col>
      <xdr:colOff>142875</xdr:colOff>
      <xdr:row>5</xdr:row>
      <xdr:rowOff>9525</xdr:rowOff>
    </xdr:to>
    <xdr:pic>
      <xdr:nvPicPr>
        <xdr:cNvPr id="9" name="Picture 45" descr="logo kaps comm_smal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86875" y="49530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0</xdr:row>
      <xdr:rowOff>28575</xdr:rowOff>
    </xdr:from>
    <xdr:to>
      <xdr:col>14</xdr:col>
      <xdr:colOff>266700</xdr:colOff>
      <xdr:row>3</xdr:row>
      <xdr:rowOff>66675</xdr:rowOff>
    </xdr:to>
    <xdr:pic>
      <xdr:nvPicPr>
        <xdr:cNvPr id="10" name="Picture 46" descr="logo_novotny_090817_we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53450" y="285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5</xdr:row>
      <xdr:rowOff>28575</xdr:rowOff>
    </xdr:from>
    <xdr:to>
      <xdr:col>16</xdr:col>
      <xdr:colOff>161925</xdr:colOff>
      <xdr:row>5</xdr:row>
      <xdr:rowOff>238125</xdr:rowOff>
    </xdr:to>
    <xdr:pic>
      <xdr:nvPicPr>
        <xdr:cNvPr id="11" name="Picture 47" descr="Prefa-logo_smal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8382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66675</xdr:rowOff>
    </xdr:from>
    <xdr:to>
      <xdr:col>18</xdr:col>
      <xdr:colOff>1066800</xdr:colOff>
      <xdr:row>3</xdr:row>
      <xdr:rowOff>104775</xdr:rowOff>
    </xdr:to>
    <xdr:pic>
      <xdr:nvPicPr>
        <xdr:cNvPr id="12" name="Picture 48" descr="Prosport-web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58525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0</xdr:row>
      <xdr:rowOff>0</xdr:rowOff>
    </xdr:from>
    <xdr:to>
      <xdr:col>2</xdr:col>
      <xdr:colOff>2305050</xdr:colOff>
      <xdr:row>3</xdr:row>
      <xdr:rowOff>133350</xdr:rowOff>
    </xdr:to>
    <xdr:pic>
      <xdr:nvPicPr>
        <xdr:cNvPr id="13" name="Picture 49" descr="logo-RSL_we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3</xdr:row>
      <xdr:rowOff>152400</xdr:rowOff>
    </xdr:from>
    <xdr:to>
      <xdr:col>18</xdr:col>
      <xdr:colOff>1057275</xdr:colOff>
      <xdr:row>5</xdr:row>
      <xdr:rowOff>314325</xdr:rowOff>
    </xdr:to>
    <xdr:pic>
      <xdr:nvPicPr>
        <xdr:cNvPr id="14" name="Picture 50" descr="Swietelsky-web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29950" y="6381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142875</xdr:rowOff>
    </xdr:from>
    <xdr:to>
      <xdr:col>9</xdr:col>
      <xdr:colOff>142875</xdr:colOff>
      <xdr:row>2</xdr:row>
      <xdr:rowOff>161925</xdr:rowOff>
    </xdr:to>
    <xdr:pic>
      <xdr:nvPicPr>
        <xdr:cNvPr id="15" name="Picture 51" descr="Logo-unipex_we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96100" y="30480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0</xdr:row>
      <xdr:rowOff>104775</xdr:rowOff>
    </xdr:from>
    <xdr:to>
      <xdr:col>18</xdr:col>
      <xdr:colOff>285750</xdr:colOff>
      <xdr:row>2</xdr:row>
      <xdr:rowOff>152400</xdr:rowOff>
    </xdr:to>
    <xdr:pic>
      <xdr:nvPicPr>
        <xdr:cNvPr id="16" name="Picture 52" descr="victorCZ_08blue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06025" y="10477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3</xdr:row>
      <xdr:rowOff>47625</xdr:rowOff>
    </xdr:from>
    <xdr:to>
      <xdr:col>18</xdr:col>
      <xdr:colOff>161925</xdr:colOff>
      <xdr:row>4</xdr:row>
      <xdr:rowOff>142875</xdr:rowOff>
    </xdr:to>
    <xdr:pic>
      <xdr:nvPicPr>
        <xdr:cNvPr id="17" name="Picture 53" descr="vidox-web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53650" y="5334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47625</xdr:rowOff>
    </xdr:from>
    <xdr:to>
      <xdr:col>2</xdr:col>
      <xdr:colOff>1409700</xdr:colOff>
      <xdr:row>2</xdr:row>
      <xdr:rowOff>104775</xdr:rowOff>
    </xdr:to>
    <xdr:pic>
      <xdr:nvPicPr>
        <xdr:cNvPr id="18" name="Picture 54" descr="komat_logo_022010_we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19575" y="476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2152650</xdr:colOff>
      <xdr:row>0</xdr:row>
      <xdr:rowOff>76200</xdr:rowOff>
    </xdr:from>
    <xdr:to>
      <xdr:col>5</xdr:col>
      <xdr:colOff>209550</xdr:colOff>
      <xdr:row>3</xdr:row>
      <xdr:rowOff>161925</xdr:rowOff>
    </xdr:to>
    <xdr:pic>
      <xdr:nvPicPr>
        <xdr:cNvPr id="19" name="Picture 55" descr="logo_inge_091106web300px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57875" y="762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76200</xdr:rowOff>
    </xdr:from>
    <xdr:to>
      <xdr:col>6</xdr:col>
      <xdr:colOff>76200</xdr:colOff>
      <xdr:row>1</xdr:row>
      <xdr:rowOff>114300</xdr:rowOff>
    </xdr:to>
    <xdr:pic>
      <xdr:nvPicPr>
        <xdr:cNvPr id="20" name="Picture 56" descr="logo_region_100324web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00775" y="762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66675</xdr:rowOff>
    </xdr:from>
    <xdr:to>
      <xdr:col>9</xdr:col>
      <xdr:colOff>152400</xdr:colOff>
      <xdr:row>1</xdr:row>
      <xdr:rowOff>142875</xdr:rowOff>
    </xdr:to>
    <xdr:pic>
      <xdr:nvPicPr>
        <xdr:cNvPr id="21" name="Picture 57" descr="logo_cafe_retro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15150" y="6667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21</xdr:row>
      <xdr:rowOff>76200</xdr:rowOff>
    </xdr:from>
    <xdr:to>
      <xdr:col>18</xdr:col>
      <xdr:colOff>1095375</xdr:colOff>
      <xdr:row>26</xdr:row>
      <xdr:rowOff>95250</xdr:rowOff>
    </xdr:to>
    <xdr:pic>
      <xdr:nvPicPr>
        <xdr:cNvPr id="22" name="Picture 1" descr="logo_CBaS_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44200" y="59531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2" name="Picture 17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3" name="Picture 18" descr="logo_CBaS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2</xdr:row>
      <xdr:rowOff>38100</xdr:rowOff>
    </xdr:from>
    <xdr:to>
      <xdr:col>22</xdr:col>
      <xdr:colOff>600075</xdr:colOff>
      <xdr:row>3</xdr:row>
      <xdr:rowOff>95250</xdr:rowOff>
    </xdr:to>
    <xdr:pic>
      <xdr:nvPicPr>
        <xdr:cNvPr id="4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7625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323850</xdr:rowOff>
    </xdr:from>
    <xdr:to>
      <xdr:col>11</xdr:col>
      <xdr:colOff>342900</xdr:colOff>
      <xdr:row>3</xdr:row>
      <xdr:rowOff>114300</xdr:rowOff>
    </xdr:to>
    <xdr:pic>
      <xdr:nvPicPr>
        <xdr:cNvPr id="5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286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314325</xdr:rowOff>
    </xdr:from>
    <xdr:to>
      <xdr:col>8</xdr:col>
      <xdr:colOff>295275</xdr:colOff>
      <xdr:row>3</xdr:row>
      <xdr:rowOff>104775</xdr:rowOff>
    </xdr:to>
    <xdr:pic>
      <xdr:nvPicPr>
        <xdr:cNvPr id="6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19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323850</xdr:rowOff>
    </xdr:from>
    <xdr:to>
      <xdr:col>14</xdr:col>
      <xdr:colOff>333375</xdr:colOff>
      <xdr:row>3</xdr:row>
      <xdr:rowOff>104775</xdr:rowOff>
    </xdr:to>
    <xdr:pic>
      <xdr:nvPicPr>
        <xdr:cNvPr id="7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428625"/>
          <a:ext cx="790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2</xdr:row>
      <xdr:rowOff>0</xdr:rowOff>
    </xdr:from>
    <xdr:to>
      <xdr:col>20</xdr:col>
      <xdr:colOff>342900</xdr:colOff>
      <xdr:row>3</xdr:row>
      <xdr:rowOff>123825</xdr:rowOff>
    </xdr:to>
    <xdr:pic>
      <xdr:nvPicPr>
        <xdr:cNvPr id="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18</xdr:row>
      <xdr:rowOff>57150</xdr:rowOff>
    </xdr:from>
    <xdr:to>
      <xdr:col>8</xdr:col>
      <xdr:colOff>276225</xdr:colOff>
      <xdr:row>19</xdr:row>
      <xdr:rowOff>161925</xdr:rowOff>
    </xdr:to>
    <xdr:pic>
      <xdr:nvPicPr>
        <xdr:cNvPr id="9" name="Picture 39" descr="logo_CKdenik_090818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42005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95250</xdr:rowOff>
    </xdr:from>
    <xdr:to>
      <xdr:col>5</xdr:col>
      <xdr:colOff>304800</xdr:colOff>
      <xdr:row>19</xdr:row>
      <xdr:rowOff>161925</xdr:rowOff>
    </xdr:to>
    <xdr:pic>
      <xdr:nvPicPr>
        <xdr:cNvPr id="10" name="Picture 40" descr="rta_jc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4238625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14</xdr:row>
      <xdr:rowOff>133350</xdr:rowOff>
    </xdr:from>
    <xdr:to>
      <xdr:col>22</xdr:col>
      <xdr:colOff>666750</xdr:colOff>
      <xdr:row>16</xdr:row>
      <xdr:rowOff>142875</xdr:rowOff>
    </xdr:to>
    <xdr:pic>
      <xdr:nvPicPr>
        <xdr:cNvPr id="11" name="Picture 41" descr="Achill-logo_090822we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36290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676275</xdr:colOff>
      <xdr:row>17</xdr:row>
      <xdr:rowOff>76200</xdr:rowOff>
    </xdr:from>
    <xdr:to>
      <xdr:col>23</xdr:col>
      <xdr:colOff>9525</xdr:colOff>
      <xdr:row>18</xdr:row>
      <xdr:rowOff>47625</xdr:rowOff>
    </xdr:to>
    <xdr:pic>
      <xdr:nvPicPr>
        <xdr:cNvPr id="12" name="Picture 42" descr="Balcar-web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057650"/>
          <a:ext cx="704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18</xdr:row>
      <xdr:rowOff>142875</xdr:rowOff>
    </xdr:from>
    <xdr:to>
      <xdr:col>23</xdr:col>
      <xdr:colOff>19050</xdr:colOff>
      <xdr:row>20</xdr:row>
      <xdr:rowOff>57150</xdr:rowOff>
    </xdr:to>
    <xdr:pic>
      <xdr:nvPicPr>
        <xdr:cNvPr id="13" name="Picture 43" descr="hm-sport_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42862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14</xdr:row>
      <xdr:rowOff>104775</xdr:rowOff>
    </xdr:from>
    <xdr:to>
      <xdr:col>21</xdr:col>
      <xdr:colOff>523875</xdr:colOff>
      <xdr:row>17</xdr:row>
      <xdr:rowOff>19050</xdr:rowOff>
    </xdr:to>
    <xdr:pic>
      <xdr:nvPicPr>
        <xdr:cNvPr id="14" name="Picture 44" descr="jednota_01_we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62900" y="3600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17</xdr:row>
      <xdr:rowOff>28575</xdr:rowOff>
    </xdr:from>
    <xdr:to>
      <xdr:col>21</xdr:col>
      <xdr:colOff>561975</xdr:colOff>
      <xdr:row>19</xdr:row>
      <xdr:rowOff>28575</xdr:rowOff>
    </xdr:to>
    <xdr:pic>
      <xdr:nvPicPr>
        <xdr:cNvPr id="15" name="Picture 45" descr="logo kaps comm_sma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40100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14</xdr:row>
      <xdr:rowOff>76200</xdr:rowOff>
    </xdr:from>
    <xdr:to>
      <xdr:col>20</xdr:col>
      <xdr:colOff>209550</xdr:colOff>
      <xdr:row>17</xdr:row>
      <xdr:rowOff>104775</xdr:rowOff>
    </xdr:to>
    <xdr:pic>
      <xdr:nvPicPr>
        <xdr:cNvPr id="16" name="Picture 46" descr="logo_novotny_090817_we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86625" y="35718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19</xdr:row>
      <xdr:rowOff>28575</xdr:rowOff>
    </xdr:from>
    <xdr:to>
      <xdr:col>21</xdr:col>
      <xdr:colOff>609600</xdr:colOff>
      <xdr:row>20</xdr:row>
      <xdr:rowOff>76200</xdr:rowOff>
    </xdr:to>
    <xdr:pic>
      <xdr:nvPicPr>
        <xdr:cNvPr id="17" name="Picture 47" descr="Prefa-logo_smal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333875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123825</xdr:rowOff>
    </xdr:from>
    <xdr:to>
      <xdr:col>2</xdr:col>
      <xdr:colOff>619125</xdr:colOff>
      <xdr:row>19</xdr:row>
      <xdr:rowOff>142875</xdr:rowOff>
    </xdr:to>
    <xdr:pic>
      <xdr:nvPicPr>
        <xdr:cNvPr id="18" name="Picture 48" descr="Prosport-web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394335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304800</xdr:colOff>
      <xdr:row>17</xdr:row>
      <xdr:rowOff>104775</xdr:rowOff>
    </xdr:from>
    <xdr:to>
      <xdr:col>18</xdr:col>
      <xdr:colOff>0</xdr:colOff>
      <xdr:row>21</xdr:row>
      <xdr:rowOff>66675</xdr:rowOff>
    </xdr:to>
    <xdr:pic>
      <xdr:nvPicPr>
        <xdr:cNvPr id="19" name="Picture 49" descr="logo-RSL_we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40862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15</xdr:row>
      <xdr:rowOff>123825</xdr:rowOff>
    </xdr:from>
    <xdr:to>
      <xdr:col>2</xdr:col>
      <xdr:colOff>2162175</xdr:colOff>
      <xdr:row>19</xdr:row>
      <xdr:rowOff>123825</xdr:rowOff>
    </xdr:to>
    <xdr:pic>
      <xdr:nvPicPr>
        <xdr:cNvPr id="20" name="Picture 50" descr="Swietelsky-web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37814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14</xdr:row>
      <xdr:rowOff>133350</xdr:rowOff>
    </xdr:from>
    <xdr:to>
      <xdr:col>17</xdr:col>
      <xdr:colOff>152400</xdr:colOff>
      <xdr:row>15</xdr:row>
      <xdr:rowOff>133350</xdr:rowOff>
    </xdr:to>
    <xdr:pic>
      <xdr:nvPicPr>
        <xdr:cNvPr id="21" name="Picture 51" descr="Logo-unipex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62700" y="362902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18</xdr:row>
      <xdr:rowOff>38100</xdr:rowOff>
    </xdr:from>
    <xdr:to>
      <xdr:col>14</xdr:col>
      <xdr:colOff>333375</xdr:colOff>
      <xdr:row>20</xdr:row>
      <xdr:rowOff>76200</xdr:rowOff>
    </xdr:to>
    <xdr:pic>
      <xdr:nvPicPr>
        <xdr:cNvPr id="22" name="Picture 52" descr="victorCZ_08blue_web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38775" y="418147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18</xdr:row>
      <xdr:rowOff>152400</xdr:rowOff>
    </xdr:from>
    <xdr:to>
      <xdr:col>20</xdr:col>
      <xdr:colOff>200025</xdr:colOff>
      <xdr:row>20</xdr:row>
      <xdr:rowOff>85725</xdr:rowOff>
    </xdr:to>
    <xdr:pic>
      <xdr:nvPicPr>
        <xdr:cNvPr id="23" name="Picture 53" descr="vidox-web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42957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152400</xdr:rowOff>
    </xdr:from>
    <xdr:to>
      <xdr:col>12</xdr:col>
      <xdr:colOff>0</xdr:colOff>
      <xdr:row>20</xdr:row>
      <xdr:rowOff>28575</xdr:rowOff>
    </xdr:to>
    <xdr:pic>
      <xdr:nvPicPr>
        <xdr:cNvPr id="24" name="Picture 54" descr="komat_logo_022010_web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0" y="41338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104775</xdr:rowOff>
    </xdr:from>
    <xdr:to>
      <xdr:col>14</xdr:col>
      <xdr:colOff>352425</xdr:colOff>
      <xdr:row>18</xdr:row>
      <xdr:rowOff>9525</xdr:rowOff>
    </xdr:to>
    <xdr:pic>
      <xdr:nvPicPr>
        <xdr:cNvPr id="25" name="Picture 55" descr="logo_inge_091106web300px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48300" y="36004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17</xdr:row>
      <xdr:rowOff>114300</xdr:rowOff>
    </xdr:from>
    <xdr:to>
      <xdr:col>20</xdr:col>
      <xdr:colOff>190500</xdr:colOff>
      <xdr:row>18</xdr:row>
      <xdr:rowOff>161925</xdr:rowOff>
    </xdr:to>
    <xdr:pic>
      <xdr:nvPicPr>
        <xdr:cNvPr id="26" name="Picture 56" descr="logo_region_100324we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67575" y="4095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419100</xdr:colOff>
      <xdr:row>16</xdr:row>
      <xdr:rowOff>38100</xdr:rowOff>
    </xdr:from>
    <xdr:to>
      <xdr:col>17</xdr:col>
      <xdr:colOff>209550</xdr:colOff>
      <xdr:row>17</xdr:row>
      <xdr:rowOff>114300</xdr:rowOff>
    </xdr:to>
    <xdr:pic>
      <xdr:nvPicPr>
        <xdr:cNvPr id="27" name="Picture 57" descr="logo_cafe_retro_100324web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19850" y="38576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</xdr:row>
      <xdr:rowOff>0</xdr:rowOff>
    </xdr:from>
    <xdr:to>
      <xdr:col>17</xdr:col>
      <xdr:colOff>314325</xdr:colOff>
      <xdr:row>3</xdr:row>
      <xdr:rowOff>123825</xdr:rowOff>
    </xdr:to>
    <xdr:pic>
      <xdr:nvPicPr>
        <xdr:cNvPr id="28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4381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4"/>
  <sheetViews>
    <sheetView tabSelected="1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0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27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</row>
    <row r="3" spans="1:25" ht="23.25">
      <c r="A3" s="3"/>
      <c r="B3" s="53" t="s">
        <v>53</v>
      </c>
      <c r="C3" s="128"/>
      <c r="D3" s="53"/>
      <c r="E3" s="53"/>
      <c r="F3" s="50"/>
      <c r="G3" s="50"/>
      <c r="H3" s="50"/>
      <c r="I3" s="53"/>
      <c r="J3" s="53"/>
      <c r="K3" s="53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50" customFormat="1" ht="30" customHeight="1" thickBot="1" thickTop="1">
      <c r="B5" s="54"/>
      <c r="C5" s="55" t="s">
        <v>163</v>
      </c>
      <c r="D5" s="170">
        <v>1</v>
      </c>
      <c r="E5" s="171"/>
      <c r="F5" s="172"/>
      <c r="G5" s="173">
        <v>2</v>
      </c>
      <c r="H5" s="171"/>
      <c r="I5" s="172"/>
      <c r="J5" s="173">
        <v>3</v>
      </c>
      <c r="K5" s="171"/>
      <c r="L5" s="172"/>
      <c r="M5" s="174" t="s">
        <v>32</v>
      </c>
      <c r="N5" s="175"/>
      <c r="O5" s="176"/>
      <c r="P5" s="175" t="s">
        <v>30</v>
      </c>
      <c r="Q5" s="175"/>
      <c r="R5" s="176"/>
      <c r="S5" s="177" t="s">
        <v>31</v>
      </c>
      <c r="T5" s="175"/>
      <c r="U5" s="176"/>
      <c r="V5" s="56" t="s">
        <v>23</v>
      </c>
      <c r="W5" s="57" t="s">
        <v>24</v>
      </c>
    </row>
    <row r="6" spans="1:25" ht="19.5" customHeight="1">
      <c r="A6" s="3"/>
      <c r="B6" s="151">
        <v>1</v>
      </c>
      <c r="C6" s="58"/>
      <c r="D6" s="108"/>
      <c r="E6" s="109"/>
      <c r="F6" s="110"/>
      <c r="G6" s="99">
        <f>'sm-vp'!Q20</f>
        <v>2</v>
      </c>
      <c r="H6" s="100" t="s">
        <v>22</v>
      </c>
      <c r="I6" s="68">
        <f>'sm-vp'!R20</f>
        <v>5</v>
      </c>
      <c r="J6" s="99">
        <f>'sm-jca'!Q20</f>
        <v>3</v>
      </c>
      <c r="K6" s="100" t="s">
        <v>22</v>
      </c>
      <c r="L6" s="68">
        <f>'sm-jca'!R20</f>
        <v>4</v>
      </c>
      <c r="M6" s="94"/>
      <c r="N6" s="72"/>
      <c r="O6" s="87"/>
      <c r="P6" s="73"/>
      <c r="Q6" s="72"/>
      <c r="R6" s="74"/>
      <c r="S6" s="71">
        <f>G6+J6</f>
        <v>5</v>
      </c>
      <c r="T6" s="75" t="s">
        <v>22</v>
      </c>
      <c r="U6" s="87">
        <f>I6+L6</f>
        <v>9</v>
      </c>
      <c r="V6" s="154">
        <f>SUM(IF(D6="",0,IF(D6&gt;F6,3,IF(D6=F6,2,1))),IF(G6="",0,IF(G6&gt;I6,3,IF(G6=I6,2,1))),IF(J6="",0,IF(J6&gt;L6,3,IF(J6=L6,2,1))),)</f>
        <v>2</v>
      </c>
      <c r="W6" s="166" t="s">
        <v>44</v>
      </c>
      <c r="X6" s="3"/>
      <c r="Y6" s="3"/>
    </row>
    <row r="7" spans="1:25" ht="19.5" customHeight="1">
      <c r="A7" s="3"/>
      <c r="B7" s="152"/>
      <c r="C7" s="59" t="s">
        <v>56</v>
      </c>
      <c r="D7" s="111"/>
      <c r="E7" s="112"/>
      <c r="F7" s="113"/>
      <c r="G7" s="102">
        <f>'sm-vp'!O20</f>
        <v>6</v>
      </c>
      <c r="H7" s="103" t="s">
        <v>22</v>
      </c>
      <c r="I7" s="69">
        <f>'sm-vp'!P20</f>
        <v>12</v>
      </c>
      <c r="J7" s="102">
        <f>'sm-jca'!O20</f>
        <v>7</v>
      </c>
      <c r="K7" s="103" t="s">
        <v>22</v>
      </c>
      <c r="L7" s="69">
        <f>'sm-jca'!P20</f>
        <v>9</v>
      </c>
      <c r="M7" s="89"/>
      <c r="N7" s="76"/>
      <c r="O7" s="79"/>
      <c r="P7" s="77">
        <f>G7+J7</f>
        <v>13</v>
      </c>
      <c r="Q7" s="78" t="s">
        <v>22</v>
      </c>
      <c r="R7" s="79">
        <f>I7+L7</f>
        <v>21</v>
      </c>
      <c r="S7" s="80"/>
      <c r="T7" s="81"/>
      <c r="U7" s="124"/>
      <c r="V7" s="155"/>
      <c r="W7" s="167"/>
      <c r="X7" s="3"/>
      <c r="Y7" s="3"/>
    </row>
    <row r="8" spans="1:25" ht="19.5" customHeight="1" thickBot="1">
      <c r="A8" s="3"/>
      <c r="B8" s="153"/>
      <c r="C8" s="60"/>
      <c r="D8" s="114"/>
      <c r="E8" s="115"/>
      <c r="F8" s="116"/>
      <c r="G8" s="105">
        <f>'sm-vp'!M20</f>
        <v>300</v>
      </c>
      <c r="H8" s="106" t="s">
        <v>22</v>
      </c>
      <c r="I8" s="70">
        <f>'sm-vp'!N20</f>
        <v>348</v>
      </c>
      <c r="J8" s="105">
        <f>'sm-jca'!M20</f>
        <v>263</v>
      </c>
      <c r="K8" s="106" t="s">
        <v>22</v>
      </c>
      <c r="L8" s="70">
        <f>'sm-jca'!N20</f>
        <v>298</v>
      </c>
      <c r="M8" s="95">
        <f>G8+J8</f>
        <v>563</v>
      </c>
      <c r="N8" s="88" t="s">
        <v>22</v>
      </c>
      <c r="O8" s="117">
        <f>I8+L8</f>
        <v>646</v>
      </c>
      <c r="P8" s="82"/>
      <c r="Q8" s="83"/>
      <c r="R8" s="84"/>
      <c r="S8" s="85"/>
      <c r="T8" s="86"/>
      <c r="U8" s="125"/>
      <c r="V8" s="156"/>
      <c r="W8" s="168"/>
      <c r="X8" s="3"/>
      <c r="Y8" s="3"/>
    </row>
    <row r="9" spans="1:25" ht="19.5" customHeight="1">
      <c r="A9" s="3"/>
      <c r="B9" s="151">
        <v>2</v>
      </c>
      <c r="C9" s="58"/>
      <c r="D9" s="118">
        <f>I6</f>
        <v>5</v>
      </c>
      <c r="E9" s="100" t="s">
        <v>22</v>
      </c>
      <c r="F9" s="101">
        <f>G6</f>
        <v>2</v>
      </c>
      <c r="G9" s="119"/>
      <c r="H9" s="109"/>
      <c r="I9" s="110"/>
      <c r="J9" s="99">
        <f>'vp-jca'!Q20</f>
        <v>4</v>
      </c>
      <c r="K9" s="100" t="s">
        <v>22</v>
      </c>
      <c r="L9" s="68">
        <f>'vp-jca'!R20</f>
        <v>3</v>
      </c>
      <c r="M9" s="94"/>
      <c r="N9" s="72"/>
      <c r="O9" s="87"/>
      <c r="P9" s="73"/>
      <c r="Q9" s="72"/>
      <c r="R9" s="74"/>
      <c r="S9" s="71">
        <f>D9+J9</f>
        <v>9</v>
      </c>
      <c r="T9" s="75" t="s">
        <v>22</v>
      </c>
      <c r="U9" s="87">
        <f>F9+L9</f>
        <v>5</v>
      </c>
      <c r="V9" s="154">
        <f>SUM(IF(D9="",0,IF(D9&gt;F9,3,IF(D9=F9,2,1))),IF(G9="",0,IF(G9&gt;I9,3,IF(G9=I9,2,1))),IF(J9="",0,IF(J9&gt;L9,3,IF(J9=L9,2,1))),)</f>
        <v>6</v>
      </c>
      <c r="W9" s="166" t="s">
        <v>42</v>
      </c>
      <c r="X9" s="3"/>
      <c r="Y9" s="3"/>
    </row>
    <row r="10" spans="1:25" ht="19.5" customHeight="1">
      <c r="A10" s="3"/>
      <c r="B10" s="152"/>
      <c r="C10" s="59" t="s">
        <v>59</v>
      </c>
      <c r="D10" s="120">
        <f>I7</f>
        <v>12</v>
      </c>
      <c r="E10" s="103" t="s">
        <v>22</v>
      </c>
      <c r="F10" s="104">
        <f>G7</f>
        <v>6</v>
      </c>
      <c r="G10" s="121"/>
      <c r="H10" s="112"/>
      <c r="I10" s="113"/>
      <c r="J10" s="102">
        <f>'vp-jca'!O20</f>
        <v>9</v>
      </c>
      <c r="K10" s="103" t="s">
        <v>22</v>
      </c>
      <c r="L10" s="69">
        <f>'vp-jca'!P20</f>
        <v>6</v>
      </c>
      <c r="M10" s="89"/>
      <c r="N10" s="76"/>
      <c r="O10" s="79"/>
      <c r="P10" s="77">
        <f>D10+J10</f>
        <v>21</v>
      </c>
      <c r="Q10" s="78" t="s">
        <v>22</v>
      </c>
      <c r="R10" s="79">
        <f>F10+L10</f>
        <v>12</v>
      </c>
      <c r="S10" s="80"/>
      <c r="T10" s="81"/>
      <c r="U10" s="124"/>
      <c r="V10" s="155"/>
      <c r="W10" s="167"/>
      <c r="X10" s="3"/>
      <c r="Y10" s="3"/>
    </row>
    <row r="11" spans="1:28" ht="19.5" customHeight="1" thickBot="1">
      <c r="A11" s="3"/>
      <c r="B11" s="153"/>
      <c r="C11" s="60"/>
      <c r="D11" s="122">
        <f>I8</f>
        <v>348</v>
      </c>
      <c r="E11" s="106" t="s">
        <v>22</v>
      </c>
      <c r="F11" s="107">
        <f>G8</f>
        <v>300</v>
      </c>
      <c r="G11" s="123"/>
      <c r="H11" s="115"/>
      <c r="I11" s="116"/>
      <c r="J11" s="105">
        <f>'vp-jca'!M20</f>
        <v>279</v>
      </c>
      <c r="K11" s="106" t="s">
        <v>22</v>
      </c>
      <c r="L11" s="70">
        <f>'vp-jca'!N20</f>
        <v>268</v>
      </c>
      <c r="M11" s="95">
        <f>D11+J11</f>
        <v>627</v>
      </c>
      <c r="N11" s="88" t="s">
        <v>22</v>
      </c>
      <c r="O11" s="117">
        <f>F11+L11</f>
        <v>568</v>
      </c>
      <c r="P11" s="82"/>
      <c r="Q11" s="83"/>
      <c r="R11" s="84"/>
      <c r="S11" s="85"/>
      <c r="T11" s="86"/>
      <c r="U11" s="125"/>
      <c r="V11" s="156"/>
      <c r="W11" s="168"/>
      <c r="X11" s="3"/>
      <c r="Y11" s="3"/>
      <c r="AA11" s="62"/>
      <c r="AB11" s="62"/>
    </row>
    <row r="12" spans="1:28" ht="19.5" customHeight="1">
      <c r="A12" s="3"/>
      <c r="B12" s="151">
        <v>3</v>
      </c>
      <c r="C12" s="58"/>
      <c r="D12" s="118">
        <f>L6</f>
        <v>4</v>
      </c>
      <c r="E12" s="100" t="s">
        <v>22</v>
      </c>
      <c r="F12" s="68">
        <f>J6</f>
        <v>3</v>
      </c>
      <c r="G12" s="99">
        <f>L9</f>
        <v>3</v>
      </c>
      <c r="H12" s="100" t="s">
        <v>22</v>
      </c>
      <c r="I12" s="101">
        <f>J9</f>
        <v>4</v>
      </c>
      <c r="J12" s="119"/>
      <c r="K12" s="109"/>
      <c r="L12" s="110"/>
      <c r="M12" s="94"/>
      <c r="N12" s="72"/>
      <c r="O12" s="87"/>
      <c r="P12" s="73"/>
      <c r="Q12" s="72"/>
      <c r="R12" s="74"/>
      <c r="S12" s="71">
        <f>D12+G12</f>
        <v>7</v>
      </c>
      <c r="T12" s="75" t="s">
        <v>22</v>
      </c>
      <c r="U12" s="87">
        <f>F12+I12</f>
        <v>7</v>
      </c>
      <c r="V12" s="154">
        <f>SUM(IF(D12="",0,IF(D12&gt;F12,3,IF(D12=F12,2,1))),IF(G12="",0,IF(G12&gt;I12,3,IF(G12=I12,2,1))),IF(J12="",0,IF(J12&gt;L12,3,IF(J12=L12,2,1))))</f>
        <v>4</v>
      </c>
      <c r="W12" s="157" t="s">
        <v>43</v>
      </c>
      <c r="X12" s="3"/>
      <c r="Y12" s="61"/>
      <c r="AA12" s="62"/>
      <c r="AB12" s="62"/>
    </row>
    <row r="13" spans="1:28" ht="19.5" customHeight="1">
      <c r="A13" s="3"/>
      <c r="B13" s="152"/>
      <c r="C13" s="59" t="s">
        <v>62</v>
      </c>
      <c r="D13" s="120">
        <f>L7</f>
        <v>9</v>
      </c>
      <c r="E13" s="103" t="s">
        <v>22</v>
      </c>
      <c r="F13" s="69">
        <f>J7</f>
        <v>7</v>
      </c>
      <c r="G13" s="102">
        <f>L10</f>
        <v>6</v>
      </c>
      <c r="H13" s="103" t="s">
        <v>22</v>
      </c>
      <c r="I13" s="104">
        <f>J10</f>
        <v>9</v>
      </c>
      <c r="J13" s="121"/>
      <c r="K13" s="112"/>
      <c r="L13" s="113"/>
      <c r="M13" s="89"/>
      <c r="N13" s="76"/>
      <c r="O13" s="79"/>
      <c r="P13" s="77">
        <f>D13+G13</f>
        <v>15</v>
      </c>
      <c r="Q13" s="78" t="s">
        <v>22</v>
      </c>
      <c r="R13" s="79">
        <f>F13+I13</f>
        <v>16</v>
      </c>
      <c r="S13" s="80"/>
      <c r="T13" s="81"/>
      <c r="U13" s="124"/>
      <c r="V13" s="155"/>
      <c r="W13" s="158"/>
      <c r="X13" s="3"/>
      <c r="Y13" s="61"/>
      <c r="AA13" s="62"/>
      <c r="AB13" s="62"/>
    </row>
    <row r="14" spans="1:28" ht="19.5" customHeight="1" thickBot="1">
      <c r="A14" s="3"/>
      <c r="B14" s="153"/>
      <c r="C14" s="60"/>
      <c r="D14" s="122">
        <f>L8</f>
        <v>298</v>
      </c>
      <c r="E14" s="106" t="s">
        <v>22</v>
      </c>
      <c r="F14" s="70">
        <f>J8</f>
        <v>263</v>
      </c>
      <c r="G14" s="105">
        <f>L11</f>
        <v>268</v>
      </c>
      <c r="H14" s="106" t="s">
        <v>22</v>
      </c>
      <c r="I14" s="107">
        <f>J11</f>
        <v>279</v>
      </c>
      <c r="J14" s="121"/>
      <c r="K14" s="112"/>
      <c r="L14" s="113"/>
      <c r="M14" s="95">
        <f>D14+G14</f>
        <v>566</v>
      </c>
      <c r="N14" s="88" t="s">
        <v>22</v>
      </c>
      <c r="O14" s="117">
        <f>F14+I14</f>
        <v>542</v>
      </c>
      <c r="P14" s="82"/>
      <c r="Q14" s="83"/>
      <c r="R14" s="84"/>
      <c r="S14" s="85"/>
      <c r="T14" s="86"/>
      <c r="U14" s="125"/>
      <c r="V14" s="156"/>
      <c r="W14" s="159"/>
      <c r="X14" s="3"/>
      <c r="Y14" s="61"/>
      <c r="AA14" s="62"/>
      <c r="AB14" s="62"/>
    </row>
    <row r="15" spans="1:30" ht="12.75">
      <c r="A15" s="3"/>
      <c r="C15" s="3"/>
      <c r="D15" s="160" t="s">
        <v>25</v>
      </c>
      <c r="E15" s="161"/>
      <c r="F15" s="162"/>
      <c r="G15" s="163" t="s">
        <v>26</v>
      </c>
      <c r="H15" s="164"/>
      <c r="I15" s="165"/>
      <c r="J15" s="163" t="s">
        <v>27</v>
      </c>
      <c r="K15" s="164"/>
      <c r="L15" s="1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62"/>
      <c r="AB15" s="62"/>
      <c r="AC15" s="62"/>
      <c r="AD15" s="62"/>
    </row>
    <row r="16" spans="1:30" ht="12.75">
      <c r="A16" s="3"/>
      <c r="C16" s="3" t="s">
        <v>28</v>
      </c>
      <c r="D16" s="145" t="s">
        <v>48</v>
      </c>
      <c r="E16" s="146"/>
      <c r="F16" s="147"/>
      <c r="G16" s="145" t="s">
        <v>49</v>
      </c>
      <c r="H16" s="146"/>
      <c r="I16" s="147"/>
      <c r="J16" s="145" t="s">
        <v>51</v>
      </c>
      <c r="K16" s="146"/>
      <c r="L16" s="14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30"/>
      <c r="Y16" s="3"/>
      <c r="AC16" s="62"/>
      <c r="AD16" s="62"/>
    </row>
    <row r="17" spans="1:30" ht="12.75">
      <c r="A17" s="3"/>
      <c r="C17" s="3"/>
      <c r="D17" s="148" t="s">
        <v>29</v>
      </c>
      <c r="E17" s="149"/>
      <c r="F17" s="150"/>
      <c r="G17" s="148" t="s">
        <v>50</v>
      </c>
      <c r="H17" s="149"/>
      <c r="I17" s="150"/>
      <c r="J17" s="148" t="s">
        <v>52</v>
      </c>
      <c r="K17" s="149"/>
      <c r="L17" s="15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30"/>
      <c r="Y17" s="3"/>
      <c r="AC17" s="62"/>
      <c r="AD17" s="62"/>
    </row>
    <row r="18" spans="1:30" ht="12.75">
      <c r="A18" s="3"/>
      <c r="C18" s="30"/>
      <c r="D18" s="97"/>
      <c r="E18" s="97"/>
      <c r="F18" s="97"/>
      <c r="G18" s="97"/>
      <c r="H18" s="97"/>
      <c r="I18" s="97"/>
      <c r="J18" s="96"/>
      <c r="K18" s="96"/>
      <c r="L18" s="96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30"/>
      <c r="Y18" s="3"/>
      <c r="AC18" s="62"/>
      <c r="AD18" s="62"/>
    </row>
    <row r="19" spans="1:30" ht="12.75">
      <c r="A19" s="3"/>
      <c r="C19" s="30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30"/>
      <c r="Y19" s="3"/>
      <c r="AC19" s="62"/>
      <c r="AD19" s="62"/>
    </row>
    <row r="20" spans="1:30" ht="12.75">
      <c r="A20" s="3"/>
      <c r="C20" s="30"/>
      <c r="D20" s="96"/>
      <c r="E20" s="96"/>
      <c r="F20" s="96"/>
      <c r="G20" s="96"/>
      <c r="H20" s="96"/>
      <c r="I20" s="96"/>
      <c r="J20" s="96"/>
      <c r="K20" s="96"/>
      <c r="L20" s="96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"/>
      <c r="Y20" s="3"/>
      <c r="AD20" s="62"/>
    </row>
    <row r="21" spans="1:30" ht="12.75">
      <c r="A21" s="3"/>
      <c r="C21" s="3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"/>
      <c r="S21" s="3"/>
      <c r="T21" s="3"/>
      <c r="U21" s="3"/>
      <c r="V21" s="3"/>
      <c r="W21" s="3"/>
      <c r="X21" s="3"/>
      <c r="Y21" s="3"/>
      <c r="AD21" s="6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0"/>
      <c r="S22" s="30"/>
      <c r="T22" s="30"/>
      <c r="U22" s="3"/>
      <c r="V22" s="3"/>
      <c r="W22" s="3"/>
      <c r="X22" s="3"/>
      <c r="Y22" s="3"/>
      <c r="AD22" s="62"/>
    </row>
    <row r="23" spans="12:20" ht="12.75">
      <c r="L23" s="62"/>
      <c r="M23" s="62"/>
      <c r="N23" s="62"/>
      <c r="O23" s="62"/>
      <c r="P23" s="62"/>
      <c r="Q23" s="62"/>
      <c r="R23" s="62"/>
      <c r="S23" s="62"/>
      <c r="T23" s="62"/>
    </row>
    <row r="24" spans="28:29" ht="12.75">
      <c r="AB24" s="62"/>
      <c r="AC24" s="62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65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64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164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119</v>
      </c>
      <c r="C13" s="140" t="s">
        <v>165</v>
      </c>
      <c r="D13" s="41">
        <v>21</v>
      </c>
      <c r="E13" s="43" t="s">
        <v>22</v>
      </c>
      <c r="F13" s="21">
        <v>11</v>
      </c>
      <c r="G13" s="41">
        <v>21</v>
      </c>
      <c r="H13" s="43" t="s">
        <v>22</v>
      </c>
      <c r="I13" s="21">
        <v>7</v>
      </c>
      <c r="J13" s="41"/>
      <c r="K13" s="43" t="s">
        <v>22</v>
      </c>
      <c r="L13" s="21"/>
      <c r="M13" s="45">
        <f aca="true" t="shared" si="0" ref="M13:M19">D13+G13+J13</f>
        <v>42</v>
      </c>
      <c r="N13" s="46">
        <f aca="true" t="shared" si="1" ref="N13:N19">F13+I13+L13</f>
        <v>18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0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51" t="s">
        <v>120</v>
      </c>
      <c r="C14" s="140" t="s">
        <v>109</v>
      </c>
      <c r="D14" s="41">
        <v>21</v>
      </c>
      <c r="E14" s="41" t="s">
        <v>22</v>
      </c>
      <c r="F14" s="21">
        <v>10</v>
      </c>
      <c r="G14" s="41">
        <v>21</v>
      </c>
      <c r="H14" s="41" t="s">
        <v>22</v>
      </c>
      <c r="I14" s="21">
        <v>11</v>
      </c>
      <c r="J14" s="41"/>
      <c r="K14" s="41" t="s">
        <v>22</v>
      </c>
      <c r="L14" s="21"/>
      <c r="M14" s="45">
        <f t="shared" si="0"/>
        <v>42</v>
      </c>
      <c r="N14" s="46">
        <f t="shared" si="1"/>
        <v>21</v>
      </c>
      <c r="O14" s="136">
        <f t="shared" si="2"/>
        <v>2</v>
      </c>
      <c r="P14" s="137">
        <f t="shared" si="3"/>
        <v>0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51" t="s">
        <v>168</v>
      </c>
      <c r="C15" s="140" t="s">
        <v>167</v>
      </c>
      <c r="D15" s="41">
        <v>21</v>
      </c>
      <c r="E15" s="41" t="s">
        <v>22</v>
      </c>
      <c r="F15" s="21">
        <v>17</v>
      </c>
      <c r="G15" s="41">
        <v>21</v>
      </c>
      <c r="H15" s="41" t="s">
        <v>22</v>
      </c>
      <c r="I15" s="21">
        <v>11</v>
      </c>
      <c r="J15" s="41"/>
      <c r="K15" s="41" t="s">
        <v>22</v>
      </c>
      <c r="L15" s="21"/>
      <c r="M15" s="45">
        <f t="shared" si="0"/>
        <v>42</v>
      </c>
      <c r="N15" s="46">
        <f t="shared" si="1"/>
        <v>28</v>
      </c>
      <c r="O15" s="136">
        <f t="shared" si="2"/>
        <v>2</v>
      </c>
      <c r="P15" s="137">
        <f t="shared" si="3"/>
        <v>0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9" t="s">
        <v>85</v>
      </c>
      <c r="C16" s="141" t="s">
        <v>72</v>
      </c>
      <c r="D16" s="41">
        <v>21</v>
      </c>
      <c r="E16" s="41" t="s">
        <v>22</v>
      </c>
      <c r="F16" s="21">
        <v>13</v>
      </c>
      <c r="G16" s="41">
        <v>21</v>
      </c>
      <c r="H16" s="41" t="s">
        <v>22</v>
      </c>
      <c r="I16" s="21">
        <v>12</v>
      </c>
      <c r="J16" s="41"/>
      <c r="K16" s="41" t="s">
        <v>22</v>
      </c>
      <c r="L16" s="21"/>
      <c r="M16" s="45">
        <f t="shared" si="0"/>
        <v>42</v>
      </c>
      <c r="N16" s="46">
        <f t="shared" si="1"/>
        <v>25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9" t="s">
        <v>86</v>
      </c>
      <c r="C17" s="141" t="s">
        <v>108</v>
      </c>
      <c r="D17" s="41">
        <v>21</v>
      </c>
      <c r="E17" s="41" t="s">
        <v>22</v>
      </c>
      <c r="F17" s="21">
        <v>5</v>
      </c>
      <c r="G17" s="41">
        <v>21</v>
      </c>
      <c r="H17" s="41" t="s">
        <v>22</v>
      </c>
      <c r="I17" s="21">
        <v>5</v>
      </c>
      <c r="J17" s="41"/>
      <c r="K17" s="41" t="s">
        <v>22</v>
      </c>
      <c r="L17" s="21"/>
      <c r="M17" s="45">
        <f t="shared" si="0"/>
        <v>42</v>
      </c>
      <c r="N17" s="46">
        <f t="shared" si="1"/>
        <v>10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9" t="s">
        <v>87</v>
      </c>
      <c r="C18" s="141" t="s">
        <v>166</v>
      </c>
      <c r="D18" s="41">
        <v>21</v>
      </c>
      <c r="E18" s="41" t="s">
        <v>22</v>
      </c>
      <c r="F18" s="21">
        <v>7</v>
      </c>
      <c r="G18" s="41">
        <v>21</v>
      </c>
      <c r="H18" s="41" t="s">
        <v>22</v>
      </c>
      <c r="I18" s="21">
        <v>8</v>
      </c>
      <c r="J18" s="41"/>
      <c r="K18" s="41" t="s">
        <v>22</v>
      </c>
      <c r="L18" s="21"/>
      <c r="M18" s="45">
        <f t="shared" si="0"/>
        <v>42</v>
      </c>
      <c r="N18" s="46">
        <f t="shared" si="1"/>
        <v>15</v>
      </c>
      <c r="O18" s="136">
        <f t="shared" si="2"/>
        <v>2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52" t="s">
        <v>88</v>
      </c>
      <c r="C19" s="142" t="s">
        <v>73</v>
      </c>
      <c r="D19" s="42">
        <v>21</v>
      </c>
      <c r="E19" s="44" t="s">
        <v>22</v>
      </c>
      <c r="F19" s="23">
        <v>16</v>
      </c>
      <c r="G19" s="42">
        <v>21</v>
      </c>
      <c r="H19" s="44" t="s">
        <v>22</v>
      </c>
      <c r="I19" s="23">
        <v>15</v>
      </c>
      <c r="J19" s="42"/>
      <c r="K19" s="44" t="s">
        <v>22</v>
      </c>
      <c r="L19" s="23"/>
      <c r="M19" s="45">
        <f t="shared" si="0"/>
        <v>42</v>
      </c>
      <c r="N19" s="46">
        <f t="shared" si="1"/>
        <v>31</v>
      </c>
      <c r="O19" s="45">
        <f t="shared" si="2"/>
        <v>2</v>
      </c>
      <c r="P19" s="139">
        <f t="shared" si="3"/>
        <v>0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30" t="str">
        <f>C8</f>
        <v>VÝBĚR STŘEDOČESKÉHO KRAJE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294</v>
      </c>
      <c r="N20" s="48">
        <f t="shared" si="6"/>
        <v>148</v>
      </c>
      <c r="O20" s="47">
        <f t="shared" si="6"/>
        <v>14</v>
      </c>
      <c r="P20" s="49">
        <f t="shared" si="6"/>
        <v>0</v>
      </c>
      <c r="Q20" s="47">
        <f t="shared" si="6"/>
        <v>7</v>
      </c>
      <c r="R20" s="48">
        <f t="shared" si="6"/>
        <v>0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1" t="s">
        <v>58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65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174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96</v>
      </c>
      <c r="C13" s="51" t="s">
        <v>119</v>
      </c>
      <c r="D13" s="41">
        <v>19</v>
      </c>
      <c r="E13" s="43" t="s">
        <v>22</v>
      </c>
      <c r="F13" s="21">
        <v>21</v>
      </c>
      <c r="G13" s="41">
        <v>11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30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97</v>
      </c>
      <c r="C14" s="51" t="s">
        <v>120</v>
      </c>
      <c r="D14" s="41">
        <v>10</v>
      </c>
      <c r="E14" s="41" t="s">
        <v>22</v>
      </c>
      <c r="F14" s="21">
        <v>21</v>
      </c>
      <c r="G14" s="41">
        <v>19</v>
      </c>
      <c r="H14" s="41" t="s">
        <v>22</v>
      </c>
      <c r="I14" s="21">
        <v>21</v>
      </c>
      <c r="J14" s="41"/>
      <c r="K14" s="41" t="s">
        <v>22</v>
      </c>
      <c r="L14" s="21"/>
      <c r="M14" s="45">
        <f t="shared" si="0"/>
        <v>29</v>
      </c>
      <c r="N14" s="46">
        <f t="shared" si="1"/>
        <v>42</v>
      </c>
      <c r="O14" s="136">
        <f t="shared" si="2"/>
        <v>0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51" t="s">
        <v>98</v>
      </c>
      <c r="C15" s="51" t="s">
        <v>168</v>
      </c>
      <c r="D15" s="41">
        <v>13</v>
      </c>
      <c r="E15" s="41" t="s">
        <v>22</v>
      </c>
      <c r="F15" s="21">
        <v>21</v>
      </c>
      <c r="G15" s="41">
        <v>14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27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9" t="s">
        <v>99</v>
      </c>
      <c r="C16" s="9" t="s">
        <v>122</v>
      </c>
      <c r="D16" s="41">
        <v>21</v>
      </c>
      <c r="E16" s="41" t="s">
        <v>22</v>
      </c>
      <c r="F16" s="21">
        <v>18</v>
      </c>
      <c r="G16" s="41">
        <v>16</v>
      </c>
      <c r="H16" s="41" t="s">
        <v>22</v>
      </c>
      <c r="I16" s="21">
        <v>21</v>
      </c>
      <c r="J16" s="41">
        <v>21</v>
      </c>
      <c r="K16" s="41" t="s">
        <v>22</v>
      </c>
      <c r="L16" s="21">
        <v>5</v>
      </c>
      <c r="M16" s="45">
        <f t="shared" si="0"/>
        <v>58</v>
      </c>
      <c r="N16" s="46">
        <f t="shared" si="1"/>
        <v>44</v>
      </c>
      <c r="O16" s="136">
        <f t="shared" si="2"/>
        <v>2</v>
      </c>
      <c r="P16" s="137">
        <f t="shared" si="3"/>
        <v>1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9" t="s">
        <v>100</v>
      </c>
      <c r="C17" s="9" t="s">
        <v>86</v>
      </c>
      <c r="D17" s="41">
        <v>10</v>
      </c>
      <c r="E17" s="41" t="s">
        <v>22</v>
      </c>
      <c r="F17" s="21">
        <v>21</v>
      </c>
      <c r="G17" s="41">
        <v>6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16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101</v>
      </c>
      <c r="C18" s="9" t="s">
        <v>87</v>
      </c>
      <c r="D18" s="41">
        <v>21</v>
      </c>
      <c r="E18" s="41" t="s">
        <v>22</v>
      </c>
      <c r="F18" s="21">
        <v>15</v>
      </c>
      <c r="G18" s="41">
        <v>21</v>
      </c>
      <c r="H18" s="41" t="s">
        <v>22</v>
      </c>
      <c r="I18" s="21">
        <v>17</v>
      </c>
      <c r="J18" s="41">
        <v>21</v>
      </c>
      <c r="K18" s="41" t="s">
        <v>22</v>
      </c>
      <c r="L18" s="21">
        <v>14</v>
      </c>
      <c r="M18" s="45">
        <f t="shared" si="0"/>
        <v>63</v>
      </c>
      <c r="N18" s="46">
        <f t="shared" si="1"/>
        <v>46</v>
      </c>
      <c r="O18" s="136">
        <f t="shared" si="2"/>
        <v>3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52" t="s">
        <v>102</v>
      </c>
      <c r="C19" s="52" t="s">
        <v>88</v>
      </c>
      <c r="D19" s="42">
        <v>13</v>
      </c>
      <c r="E19" s="44" t="s">
        <v>22</v>
      </c>
      <c r="F19" s="23">
        <v>21</v>
      </c>
      <c r="G19" s="42">
        <v>19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32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C9</f>
        <v>VÝBĚR STŘEDOČESKÉHO KRAJE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255</v>
      </c>
      <c r="N20" s="48">
        <f t="shared" si="6"/>
        <v>300</v>
      </c>
      <c r="O20" s="47">
        <f t="shared" si="6"/>
        <v>5</v>
      </c>
      <c r="P20" s="49">
        <f t="shared" si="6"/>
        <v>11</v>
      </c>
      <c r="Q20" s="47">
        <f t="shared" si="6"/>
        <v>2</v>
      </c>
      <c r="R20" s="48">
        <f t="shared" si="6"/>
        <v>5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64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58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164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176</v>
      </c>
      <c r="C13" s="51" t="s">
        <v>96</v>
      </c>
      <c r="D13" s="41">
        <v>16</v>
      </c>
      <c r="E13" s="43" t="s">
        <v>22</v>
      </c>
      <c r="F13" s="21">
        <v>21</v>
      </c>
      <c r="G13" s="41">
        <v>5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21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140" t="s">
        <v>109</v>
      </c>
      <c r="C14" s="51" t="s">
        <v>97</v>
      </c>
      <c r="D14" s="41">
        <v>20</v>
      </c>
      <c r="E14" s="41" t="s">
        <v>22</v>
      </c>
      <c r="F14" s="21">
        <v>22</v>
      </c>
      <c r="G14" s="41">
        <v>16</v>
      </c>
      <c r="H14" s="41" t="s">
        <v>22</v>
      </c>
      <c r="I14" s="21">
        <v>21</v>
      </c>
      <c r="J14" s="41"/>
      <c r="K14" s="41" t="s">
        <v>22</v>
      </c>
      <c r="L14" s="21"/>
      <c r="M14" s="45">
        <f t="shared" si="0"/>
        <v>36</v>
      </c>
      <c r="N14" s="46">
        <f t="shared" si="1"/>
        <v>43</v>
      </c>
      <c r="O14" s="136">
        <f t="shared" si="2"/>
        <v>0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140"/>
      <c r="C15" s="51" t="s">
        <v>98</v>
      </c>
      <c r="D15" s="41">
        <v>0</v>
      </c>
      <c r="E15" s="41" t="s">
        <v>22</v>
      </c>
      <c r="F15" s="21">
        <v>21</v>
      </c>
      <c r="G15" s="41">
        <v>0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0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141" t="s">
        <v>72</v>
      </c>
      <c r="C16" s="9" t="s">
        <v>99</v>
      </c>
      <c r="D16" s="41">
        <v>16</v>
      </c>
      <c r="E16" s="41" t="s">
        <v>22</v>
      </c>
      <c r="F16" s="21">
        <v>21</v>
      </c>
      <c r="G16" s="41">
        <v>24</v>
      </c>
      <c r="H16" s="41" t="s">
        <v>22</v>
      </c>
      <c r="I16" s="21">
        <v>22</v>
      </c>
      <c r="J16" s="41">
        <v>16</v>
      </c>
      <c r="K16" s="41" t="s">
        <v>22</v>
      </c>
      <c r="L16" s="21">
        <v>21</v>
      </c>
      <c r="M16" s="45">
        <f t="shared" si="0"/>
        <v>56</v>
      </c>
      <c r="N16" s="46">
        <f t="shared" si="1"/>
        <v>64</v>
      </c>
      <c r="O16" s="136">
        <f t="shared" si="2"/>
        <v>1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141" t="s">
        <v>108</v>
      </c>
      <c r="C17" s="9" t="s">
        <v>100</v>
      </c>
      <c r="D17" s="41">
        <v>12</v>
      </c>
      <c r="E17" s="41" t="s">
        <v>22</v>
      </c>
      <c r="F17" s="21">
        <v>21</v>
      </c>
      <c r="G17" s="41">
        <v>8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20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141" t="s">
        <v>74</v>
      </c>
      <c r="C18" s="9" t="s">
        <v>101</v>
      </c>
      <c r="D18" s="41">
        <v>7</v>
      </c>
      <c r="E18" s="41" t="s">
        <v>22</v>
      </c>
      <c r="F18" s="21">
        <v>21</v>
      </c>
      <c r="G18" s="41">
        <v>9</v>
      </c>
      <c r="H18" s="41" t="s">
        <v>22</v>
      </c>
      <c r="I18" s="21">
        <v>21</v>
      </c>
      <c r="J18" s="41"/>
      <c r="K18" s="41" t="s">
        <v>22</v>
      </c>
      <c r="L18" s="21"/>
      <c r="M18" s="45">
        <f t="shared" si="0"/>
        <v>16</v>
      </c>
      <c r="N18" s="46">
        <f t="shared" si="1"/>
        <v>42</v>
      </c>
      <c r="O18" s="136">
        <f t="shared" si="2"/>
        <v>0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142" t="s">
        <v>73</v>
      </c>
      <c r="C19" s="52" t="s">
        <v>102</v>
      </c>
      <c r="D19" s="42">
        <v>6</v>
      </c>
      <c r="E19" s="44" t="s">
        <v>22</v>
      </c>
      <c r="F19" s="23">
        <v>21</v>
      </c>
      <c r="G19" s="42">
        <v>8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14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C9</f>
        <v>JIŽNÍ MORAVA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163</v>
      </c>
      <c r="N20" s="48">
        <f t="shared" si="6"/>
        <v>317</v>
      </c>
      <c r="O20" s="47">
        <f t="shared" si="6"/>
        <v>1</v>
      </c>
      <c r="P20" s="49">
        <f t="shared" si="6"/>
        <v>14</v>
      </c>
      <c r="Q20" s="47">
        <f t="shared" si="6"/>
        <v>0</v>
      </c>
      <c r="R20" s="48">
        <f t="shared" si="6"/>
        <v>7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2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0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27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</row>
    <row r="3" spans="1:25" ht="23.25">
      <c r="A3" s="3"/>
      <c r="B3" s="53" t="s">
        <v>53</v>
      </c>
      <c r="C3" s="128"/>
      <c r="D3" s="53"/>
      <c r="E3" s="53"/>
      <c r="F3" s="50"/>
      <c r="G3" s="50"/>
      <c r="H3" s="50"/>
      <c r="I3" s="53"/>
      <c r="J3" s="53"/>
      <c r="K3" s="53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50" customFormat="1" ht="30" customHeight="1" thickBot="1" thickTop="1">
      <c r="B5" s="54"/>
      <c r="C5" s="55" t="s">
        <v>36</v>
      </c>
      <c r="D5" s="170">
        <v>1</v>
      </c>
      <c r="E5" s="171"/>
      <c r="F5" s="172"/>
      <c r="G5" s="173">
        <v>2</v>
      </c>
      <c r="H5" s="171"/>
      <c r="I5" s="172"/>
      <c r="J5" s="173">
        <v>3</v>
      </c>
      <c r="K5" s="171"/>
      <c r="L5" s="172"/>
      <c r="M5" s="174" t="s">
        <v>32</v>
      </c>
      <c r="N5" s="175"/>
      <c r="O5" s="176"/>
      <c r="P5" s="175" t="s">
        <v>30</v>
      </c>
      <c r="Q5" s="175"/>
      <c r="R5" s="176"/>
      <c r="S5" s="177" t="s">
        <v>31</v>
      </c>
      <c r="T5" s="175"/>
      <c r="U5" s="176"/>
      <c r="V5" s="56" t="s">
        <v>23</v>
      </c>
      <c r="W5" s="57" t="s">
        <v>24</v>
      </c>
    </row>
    <row r="6" spans="1:25" ht="19.5" customHeight="1">
      <c r="A6" s="3"/>
      <c r="B6" s="151">
        <v>1</v>
      </c>
      <c r="C6" s="58"/>
      <c r="D6" s="108"/>
      <c r="E6" s="109"/>
      <c r="F6" s="110"/>
      <c r="G6" s="99">
        <f>'sm-sc'!Q20</f>
        <v>5</v>
      </c>
      <c r="H6" s="100" t="s">
        <v>22</v>
      </c>
      <c r="I6" s="68">
        <f>'sm-sc'!R20</f>
        <v>2</v>
      </c>
      <c r="J6" s="99">
        <f>'jm-sm'!R20</f>
        <v>4</v>
      </c>
      <c r="K6" s="100" t="s">
        <v>22</v>
      </c>
      <c r="L6" s="68">
        <f>'jm-sm'!Q20</f>
        <v>3</v>
      </c>
      <c r="M6" s="94"/>
      <c r="N6" s="72"/>
      <c r="O6" s="87"/>
      <c r="P6" s="73"/>
      <c r="Q6" s="72"/>
      <c r="R6" s="74"/>
      <c r="S6" s="71">
        <f>G6+J6</f>
        <v>9</v>
      </c>
      <c r="T6" s="75" t="s">
        <v>22</v>
      </c>
      <c r="U6" s="87">
        <f>I6+L6</f>
        <v>5</v>
      </c>
      <c r="V6" s="154">
        <f>SUM(IF(D6="",0,IF(D6&gt;F6,3,IF(D6=F6,2,1))),IF(G6="",0,IF(G6&gt;I6,3,IF(G6=I6,2,1))),IF(J6="",0,IF(J6&gt;L6,3,IF(J6=L6,2,1))),)</f>
        <v>6</v>
      </c>
      <c r="W6" s="166" t="s">
        <v>42</v>
      </c>
      <c r="X6" s="3"/>
      <c r="Y6" s="3"/>
    </row>
    <row r="7" spans="1:25" ht="19.5" customHeight="1">
      <c r="A7" s="3"/>
      <c r="B7" s="152"/>
      <c r="C7" s="59" t="s">
        <v>56</v>
      </c>
      <c r="D7" s="111"/>
      <c r="E7" s="112"/>
      <c r="F7" s="113"/>
      <c r="G7" s="102">
        <f>'sm-sc'!O20</f>
        <v>11</v>
      </c>
      <c r="H7" s="103" t="s">
        <v>22</v>
      </c>
      <c r="I7" s="69">
        <f>'sm-sc'!P20</f>
        <v>5</v>
      </c>
      <c r="J7" s="102">
        <f>'jm-sm'!P20</f>
        <v>11</v>
      </c>
      <c r="K7" s="103" t="s">
        <v>22</v>
      </c>
      <c r="L7" s="69">
        <f>'jm-sm'!O20</f>
        <v>6</v>
      </c>
      <c r="M7" s="89"/>
      <c r="N7" s="76"/>
      <c r="O7" s="79"/>
      <c r="P7" s="77">
        <f>G7+J7</f>
        <v>22</v>
      </c>
      <c r="Q7" s="78" t="s">
        <v>22</v>
      </c>
      <c r="R7" s="79">
        <f>I7+L7</f>
        <v>11</v>
      </c>
      <c r="S7" s="80"/>
      <c r="T7" s="81"/>
      <c r="U7" s="124"/>
      <c r="V7" s="155"/>
      <c r="W7" s="167"/>
      <c r="X7" s="3"/>
      <c r="Y7" s="3"/>
    </row>
    <row r="8" spans="1:25" ht="19.5" customHeight="1" thickBot="1">
      <c r="A8" s="3"/>
      <c r="B8" s="153"/>
      <c r="C8" s="60"/>
      <c r="D8" s="114"/>
      <c r="E8" s="115"/>
      <c r="F8" s="116"/>
      <c r="G8" s="105">
        <f>'sm-sc'!M20</f>
        <v>306</v>
      </c>
      <c r="H8" s="106" t="s">
        <v>22</v>
      </c>
      <c r="I8" s="70">
        <f>'sm-sc'!N20</f>
        <v>235</v>
      </c>
      <c r="J8" s="105">
        <f>'jm-sm'!N20</f>
        <v>319</v>
      </c>
      <c r="K8" s="106" t="s">
        <v>22</v>
      </c>
      <c r="L8" s="70">
        <f>'jm-sm'!M20</f>
        <v>257</v>
      </c>
      <c r="M8" s="95">
        <f>G8+J8</f>
        <v>625</v>
      </c>
      <c r="N8" s="88" t="s">
        <v>22</v>
      </c>
      <c r="O8" s="117">
        <f>I8+L8</f>
        <v>492</v>
      </c>
      <c r="P8" s="82"/>
      <c r="Q8" s="83"/>
      <c r="R8" s="84"/>
      <c r="S8" s="85"/>
      <c r="T8" s="86"/>
      <c r="U8" s="125"/>
      <c r="V8" s="156"/>
      <c r="W8" s="168"/>
      <c r="X8" s="3"/>
      <c r="Y8" s="3"/>
    </row>
    <row r="9" spans="1:25" ht="19.5" customHeight="1">
      <c r="A9" s="3"/>
      <c r="B9" s="151">
        <v>2</v>
      </c>
      <c r="C9" s="58"/>
      <c r="D9" s="118">
        <f>I6</f>
        <v>2</v>
      </c>
      <c r="E9" s="100" t="s">
        <v>22</v>
      </c>
      <c r="F9" s="101">
        <f>G6</f>
        <v>5</v>
      </c>
      <c r="G9" s="119"/>
      <c r="H9" s="109"/>
      <c r="I9" s="110"/>
      <c r="J9" s="99">
        <f>'sc-jm'!Q20</f>
        <v>4</v>
      </c>
      <c r="K9" s="100" t="s">
        <v>22</v>
      </c>
      <c r="L9" s="68">
        <f>'sc-jm'!R20</f>
        <v>3</v>
      </c>
      <c r="M9" s="94"/>
      <c r="N9" s="72"/>
      <c r="O9" s="87"/>
      <c r="P9" s="73"/>
      <c r="Q9" s="72"/>
      <c r="R9" s="74"/>
      <c r="S9" s="71">
        <f>D9+J9</f>
        <v>6</v>
      </c>
      <c r="T9" s="75" t="s">
        <v>22</v>
      </c>
      <c r="U9" s="87">
        <f>F9+L9</f>
        <v>8</v>
      </c>
      <c r="V9" s="154">
        <f>SUM(IF(D9="",0,IF(D9&gt;F9,3,IF(D9=F9,2,1))),IF(G9="",0,IF(G9&gt;I9,3,IF(G9=I9,2,1))),IF(J9="",0,IF(J9&gt;L9,3,IF(J9=L9,2,1))),)</f>
        <v>4</v>
      </c>
      <c r="W9" s="166" t="s">
        <v>43</v>
      </c>
      <c r="X9" s="3"/>
      <c r="Y9" s="3"/>
    </row>
    <row r="10" spans="1:25" ht="19.5" customHeight="1">
      <c r="A10" s="3"/>
      <c r="B10" s="152"/>
      <c r="C10" s="59" t="s">
        <v>57</v>
      </c>
      <c r="D10" s="120">
        <f>I7</f>
        <v>5</v>
      </c>
      <c r="E10" s="103" t="s">
        <v>22</v>
      </c>
      <c r="F10" s="104">
        <f>G7</f>
        <v>11</v>
      </c>
      <c r="G10" s="121"/>
      <c r="H10" s="112"/>
      <c r="I10" s="113"/>
      <c r="J10" s="102">
        <f>'sc-jm'!O20</f>
        <v>9</v>
      </c>
      <c r="K10" s="103" t="s">
        <v>22</v>
      </c>
      <c r="L10" s="69">
        <f>'sc-jm'!P20</f>
        <v>8</v>
      </c>
      <c r="M10" s="89"/>
      <c r="N10" s="76"/>
      <c r="O10" s="79"/>
      <c r="P10" s="77">
        <f>D10+J10</f>
        <v>14</v>
      </c>
      <c r="Q10" s="78" t="s">
        <v>22</v>
      </c>
      <c r="R10" s="79">
        <f>F10+L10</f>
        <v>19</v>
      </c>
      <c r="S10" s="80"/>
      <c r="T10" s="81"/>
      <c r="U10" s="124"/>
      <c r="V10" s="155"/>
      <c r="W10" s="167"/>
      <c r="X10" s="3"/>
      <c r="Y10" s="3"/>
    </row>
    <row r="11" spans="1:28" ht="19.5" customHeight="1" thickBot="1">
      <c r="A11" s="3"/>
      <c r="B11" s="153"/>
      <c r="C11" s="60"/>
      <c r="D11" s="122">
        <f>I8</f>
        <v>235</v>
      </c>
      <c r="E11" s="106" t="s">
        <v>22</v>
      </c>
      <c r="F11" s="107">
        <f>G8</f>
        <v>306</v>
      </c>
      <c r="G11" s="123"/>
      <c r="H11" s="115"/>
      <c r="I11" s="116"/>
      <c r="J11" s="105">
        <f>'sc-jm'!M20</f>
        <v>327</v>
      </c>
      <c r="K11" s="106" t="s">
        <v>22</v>
      </c>
      <c r="L11" s="70">
        <f>'sc-jm'!N20</f>
        <v>307</v>
      </c>
      <c r="M11" s="95">
        <f>D11+J11</f>
        <v>562</v>
      </c>
      <c r="N11" s="88" t="s">
        <v>22</v>
      </c>
      <c r="O11" s="117">
        <f>F11+L11</f>
        <v>613</v>
      </c>
      <c r="P11" s="82"/>
      <c r="Q11" s="83"/>
      <c r="R11" s="84"/>
      <c r="S11" s="85"/>
      <c r="T11" s="86"/>
      <c r="U11" s="125"/>
      <c r="V11" s="156"/>
      <c r="W11" s="168"/>
      <c r="X11" s="3"/>
      <c r="Y11" s="3"/>
      <c r="AA11" s="62"/>
      <c r="AB11" s="62"/>
    </row>
    <row r="12" spans="1:28" ht="19.5" customHeight="1">
      <c r="A12" s="3"/>
      <c r="B12" s="151">
        <v>3</v>
      </c>
      <c r="C12" s="58"/>
      <c r="D12" s="118">
        <f>L6</f>
        <v>3</v>
      </c>
      <c r="E12" s="100" t="s">
        <v>22</v>
      </c>
      <c r="F12" s="68">
        <f>J6</f>
        <v>4</v>
      </c>
      <c r="G12" s="99">
        <f>L9</f>
        <v>3</v>
      </c>
      <c r="H12" s="100" t="s">
        <v>22</v>
      </c>
      <c r="I12" s="101">
        <f>J9</f>
        <v>4</v>
      </c>
      <c r="J12" s="119"/>
      <c r="K12" s="109"/>
      <c r="L12" s="110"/>
      <c r="M12" s="94"/>
      <c r="N12" s="72"/>
      <c r="O12" s="87"/>
      <c r="P12" s="73"/>
      <c r="Q12" s="72"/>
      <c r="R12" s="74"/>
      <c r="S12" s="71">
        <f>D12+G12</f>
        <v>6</v>
      </c>
      <c r="T12" s="75" t="s">
        <v>22</v>
      </c>
      <c r="U12" s="87">
        <f>F12+I12</f>
        <v>8</v>
      </c>
      <c r="V12" s="154">
        <f>SUM(IF(D12="",0,IF(D12&gt;F12,3,IF(D12=F12,2,1))),IF(G12="",0,IF(G12&gt;I12,3,IF(G12=I12,2,1))),IF(J12="",0,IF(J12&gt;L12,3,IF(J12=L12,2,1))))</f>
        <v>2</v>
      </c>
      <c r="W12" s="157" t="s">
        <v>44</v>
      </c>
      <c r="X12" s="3"/>
      <c r="Y12" s="61"/>
      <c r="AA12" s="62"/>
      <c r="AB12" s="62"/>
    </row>
    <row r="13" spans="1:28" ht="19.5" customHeight="1">
      <c r="A13" s="3"/>
      <c r="B13" s="152"/>
      <c r="C13" s="59" t="s">
        <v>58</v>
      </c>
      <c r="D13" s="120">
        <f>L7</f>
        <v>6</v>
      </c>
      <c r="E13" s="103" t="s">
        <v>22</v>
      </c>
      <c r="F13" s="69">
        <f>J7</f>
        <v>11</v>
      </c>
      <c r="G13" s="102">
        <f>L10</f>
        <v>8</v>
      </c>
      <c r="H13" s="103" t="s">
        <v>22</v>
      </c>
      <c r="I13" s="104">
        <f>J10</f>
        <v>9</v>
      </c>
      <c r="J13" s="121"/>
      <c r="K13" s="112"/>
      <c r="L13" s="113"/>
      <c r="M13" s="89"/>
      <c r="N13" s="76"/>
      <c r="O13" s="79"/>
      <c r="P13" s="77">
        <f>D13+G13</f>
        <v>14</v>
      </c>
      <c r="Q13" s="78" t="s">
        <v>22</v>
      </c>
      <c r="R13" s="79">
        <f>F13+I13</f>
        <v>20</v>
      </c>
      <c r="S13" s="80"/>
      <c r="T13" s="81"/>
      <c r="U13" s="124"/>
      <c r="V13" s="155"/>
      <c r="W13" s="158"/>
      <c r="X13" s="3"/>
      <c r="Y13" s="61"/>
      <c r="AA13" s="62"/>
      <c r="AB13" s="62"/>
    </row>
    <row r="14" spans="1:28" ht="19.5" customHeight="1" thickBot="1">
      <c r="A14" s="3"/>
      <c r="B14" s="153"/>
      <c r="C14" s="60"/>
      <c r="D14" s="122">
        <f>L8</f>
        <v>257</v>
      </c>
      <c r="E14" s="106" t="s">
        <v>22</v>
      </c>
      <c r="F14" s="70">
        <f>J8</f>
        <v>319</v>
      </c>
      <c r="G14" s="105">
        <f>L11</f>
        <v>307</v>
      </c>
      <c r="H14" s="106" t="s">
        <v>22</v>
      </c>
      <c r="I14" s="107">
        <f>J11</f>
        <v>327</v>
      </c>
      <c r="J14" s="121"/>
      <c r="K14" s="112"/>
      <c r="L14" s="113"/>
      <c r="M14" s="95">
        <f>D14+G14</f>
        <v>564</v>
      </c>
      <c r="N14" s="88" t="s">
        <v>22</v>
      </c>
      <c r="O14" s="117">
        <f>F14+I14</f>
        <v>646</v>
      </c>
      <c r="P14" s="82"/>
      <c r="Q14" s="83"/>
      <c r="R14" s="84"/>
      <c r="S14" s="85"/>
      <c r="T14" s="86"/>
      <c r="U14" s="125"/>
      <c r="V14" s="156"/>
      <c r="W14" s="159"/>
      <c r="X14" s="3"/>
      <c r="Y14" s="61"/>
      <c r="AA14" s="62"/>
      <c r="AB14" s="62"/>
    </row>
    <row r="15" spans="1:30" ht="12.75">
      <c r="A15" s="3"/>
      <c r="C15" s="3"/>
      <c r="D15" s="160" t="s">
        <v>25</v>
      </c>
      <c r="E15" s="161"/>
      <c r="F15" s="162"/>
      <c r="G15" s="163" t="s">
        <v>26</v>
      </c>
      <c r="H15" s="164"/>
      <c r="I15" s="165"/>
      <c r="J15" s="163" t="s">
        <v>27</v>
      </c>
      <c r="K15" s="164"/>
      <c r="L15" s="1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62"/>
      <c r="AB15" s="62"/>
      <c r="AC15" s="62"/>
      <c r="AD15" s="62"/>
    </row>
    <row r="16" spans="1:30" ht="12.75">
      <c r="A16" s="3"/>
      <c r="C16" s="3" t="s">
        <v>28</v>
      </c>
      <c r="D16" s="145" t="s">
        <v>48</v>
      </c>
      <c r="E16" s="146"/>
      <c r="F16" s="147"/>
      <c r="G16" s="145" t="s">
        <v>49</v>
      </c>
      <c r="H16" s="146"/>
      <c r="I16" s="147"/>
      <c r="J16" s="145" t="s">
        <v>51</v>
      </c>
      <c r="K16" s="146"/>
      <c r="L16" s="14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30"/>
      <c r="Y16" s="3"/>
      <c r="AC16" s="62"/>
      <c r="AD16" s="62"/>
    </row>
    <row r="17" spans="1:30" ht="12.75">
      <c r="A17" s="3"/>
      <c r="C17" s="3"/>
      <c r="D17" s="148" t="s">
        <v>29</v>
      </c>
      <c r="E17" s="149"/>
      <c r="F17" s="150"/>
      <c r="G17" s="148" t="s">
        <v>50</v>
      </c>
      <c r="H17" s="149"/>
      <c r="I17" s="150"/>
      <c r="J17" s="148" t="s">
        <v>52</v>
      </c>
      <c r="K17" s="149"/>
      <c r="L17" s="15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30"/>
      <c r="Y17" s="3"/>
      <c r="AC17" s="62"/>
      <c r="AD17" s="62"/>
    </row>
    <row r="18" spans="1:30" ht="12.75">
      <c r="A18" s="3"/>
      <c r="C18" s="30"/>
      <c r="D18" s="97"/>
      <c r="E18" s="97"/>
      <c r="F18" s="97"/>
      <c r="G18" s="97"/>
      <c r="H18" s="97"/>
      <c r="I18" s="97"/>
      <c r="J18" s="96"/>
      <c r="K18" s="96"/>
      <c r="L18" s="96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30"/>
      <c r="Y18" s="3"/>
      <c r="AC18" s="62"/>
      <c r="AD18" s="62"/>
    </row>
    <row r="19" spans="1:30" ht="12.75">
      <c r="A19" s="3"/>
      <c r="C19" s="30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30"/>
      <c r="Y19" s="3"/>
      <c r="AC19" s="62"/>
      <c r="AD19" s="62"/>
    </row>
    <row r="20" spans="1:30" ht="12.75">
      <c r="A20" s="3"/>
      <c r="C20" s="30"/>
      <c r="D20" s="96"/>
      <c r="E20" s="96"/>
      <c r="F20" s="96"/>
      <c r="G20" s="96"/>
      <c r="H20" s="96"/>
      <c r="I20" s="96"/>
      <c r="J20" s="96"/>
      <c r="K20" s="96"/>
      <c r="L20" s="96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"/>
      <c r="Y20" s="3"/>
      <c r="AD20" s="62"/>
    </row>
    <row r="21" spans="1:30" ht="12.75">
      <c r="A21" s="3"/>
      <c r="C21" s="3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"/>
      <c r="S21" s="3"/>
      <c r="T21" s="3"/>
      <c r="U21" s="3"/>
      <c r="V21" s="3"/>
      <c r="W21" s="3"/>
      <c r="X21" s="3"/>
      <c r="Y21" s="3"/>
      <c r="AD21" s="6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0"/>
      <c r="S22" s="30"/>
      <c r="T22" s="30"/>
      <c r="U22" s="3"/>
      <c r="V22" s="3"/>
      <c r="W22" s="3"/>
      <c r="X22" s="3"/>
      <c r="Y22" s="3"/>
      <c r="AD22" s="62"/>
    </row>
    <row r="23" spans="12:20" ht="12.75">
      <c r="L23" s="62"/>
      <c r="M23" s="62"/>
      <c r="N23" s="62"/>
      <c r="O23" s="62"/>
      <c r="P23" s="62"/>
      <c r="Q23" s="62"/>
      <c r="R23" s="62"/>
      <c r="S23" s="62"/>
      <c r="T23" s="62"/>
    </row>
    <row r="24" spans="28:29" ht="12.75">
      <c r="AB24" s="62"/>
      <c r="AC24" s="62"/>
    </row>
  </sheetData>
  <sheetProtection/>
  <mergeCells count="25">
    <mergeCell ref="G16:I16"/>
    <mergeCell ref="J16:L16"/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7:F17"/>
    <mergeCell ref="G17:I17"/>
    <mergeCell ref="J17:L17"/>
    <mergeCell ref="D15:F15"/>
    <mergeCell ref="G15:I15"/>
    <mergeCell ref="J15:L15"/>
    <mergeCell ref="D16:F16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58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107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89</v>
      </c>
      <c r="C13" s="51" t="s">
        <v>96</v>
      </c>
      <c r="D13" s="41">
        <v>17</v>
      </c>
      <c r="E13" s="43" t="s">
        <v>22</v>
      </c>
      <c r="F13" s="21">
        <v>21</v>
      </c>
      <c r="G13" s="41">
        <v>10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27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90</v>
      </c>
      <c r="C14" s="51" t="s">
        <v>97</v>
      </c>
      <c r="D14" s="41">
        <v>21</v>
      </c>
      <c r="E14" s="41" t="s">
        <v>22</v>
      </c>
      <c r="F14" s="21">
        <v>16</v>
      </c>
      <c r="G14" s="41">
        <v>21</v>
      </c>
      <c r="H14" s="41" t="s">
        <v>22</v>
      </c>
      <c r="I14" s="21">
        <v>12</v>
      </c>
      <c r="J14" s="41"/>
      <c r="K14" s="41" t="s">
        <v>22</v>
      </c>
      <c r="L14" s="21"/>
      <c r="M14" s="45">
        <f t="shared" si="0"/>
        <v>42</v>
      </c>
      <c r="N14" s="46">
        <f t="shared" si="1"/>
        <v>28</v>
      </c>
      <c r="O14" s="136">
        <f t="shared" si="2"/>
        <v>2</v>
      </c>
      <c r="P14" s="137">
        <f t="shared" si="3"/>
        <v>0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51" t="s">
        <v>91</v>
      </c>
      <c r="C15" s="51" t="s">
        <v>98</v>
      </c>
      <c r="D15" s="41">
        <v>21</v>
      </c>
      <c r="E15" s="41" t="s">
        <v>22</v>
      </c>
      <c r="F15" s="21">
        <v>14</v>
      </c>
      <c r="G15" s="41">
        <v>22</v>
      </c>
      <c r="H15" s="41" t="s">
        <v>22</v>
      </c>
      <c r="I15" s="21">
        <v>24</v>
      </c>
      <c r="J15" s="41">
        <v>21</v>
      </c>
      <c r="K15" s="41" t="s">
        <v>22</v>
      </c>
      <c r="L15" s="21">
        <v>13</v>
      </c>
      <c r="M15" s="45">
        <f t="shared" si="0"/>
        <v>64</v>
      </c>
      <c r="N15" s="46">
        <f t="shared" si="1"/>
        <v>51</v>
      </c>
      <c r="O15" s="136">
        <f t="shared" si="2"/>
        <v>2</v>
      </c>
      <c r="P15" s="137">
        <f t="shared" si="3"/>
        <v>1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9" t="s">
        <v>92</v>
      </c>
      <c r="C16" s="9" t="s">
        <v>99</v>
      </c>
      <c r="D16" s="41">
        <v>24</v>
      </c>
      <c r="E16" s="41" t="s">
        <v>22</v>
      </c>
      <c r="F16" s="21">
        <v>22</v>
      </c>
      <c r="G16" s="41">
        <v>21</v>
      </c>
      <c r="H16" s="41" t="s">
        <v>22</v>
      </c>
      <c r="I16" s="21">
        <v>12</v>
      </c>
      <c r="J16" s="41"/>
      <c r="K16" s="41" t="s">
        <v>22</v>
      </c>
      <c r="L16" s="21"/>
      <c r="M16" s="45">
        <f t="shared" si="0"/>
        <v>45</v>
      </c>
      <c r="N16" s="46">
        <f t="shared" si="1"/>
        <v>34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9" t="s">
        <v>93</v>
      </c>
      <c r="C17" s="9" t="s">
        <v>100</v>
      </c>
      <c r="D17" s="41">
        <v>15</v>
      </c>
      <c r="E17" s="41" t="s">
        <v>22</v>
      </c>
      <c r="F17" s="21">
        <v>21</v>
      </c>
      <c r="G17" s="41">
        <v>15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30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94</v>
      </c>
      <c r="C18" s="9" t="s">
        <v>101</v>
      </c>
      <c r="D18" s="41">
        <v>14</v>
      </c>
      <c r="E18" s="41" t="s">
        <v>22</v>
      </c>
      <c r="F18" s="21">
        <v>21</v>
      </c>
      <c r="G18" s="41">
        <v>21</v>
      </c>
      <c r="H18" s="41" t="s">
        <v>22</v>
      </c>
      <c r="I18" s="21">
        <v>14</v>
      </c>
      <c r="J18" s="41">
        <v>19</v>
      </c>
      <c r="K18" s="41" t="s">
        <v>22</v>
      </c>
      <c r="L18" s="21">
        <v>21</v>
      </c>
      <c r="M18" s="45">
        <f t="shared" si="0"/>
        <v>54</v>
      </c>
      <c r="N18" s="46">
        <f t="shared" si="1"/>
        <v>56</v>
      </c>
      <c r="O18" s="136">
        <f t="shared" si="2"/>
        <v>1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52" t="s">
        <v>95</v>
      </c>
      <c r="C19" s="52" t="s">
        <v>102</v>
      </c>
      <c r="D19" s="42">
        <v>21</v>
      </c>
      <c r="E19" s="44" t="s">
        <v>22</v>
      </c>
      <c r="F19" s="23">
        <v>15</v>
      </c>
      <c r="G19" s="42">
        <v>23</v>
      </c>
      <c r="H19" s="44" t="s">
        <v>22</v>
      </c>
      <c r="I19" s="23">
        <v>25</v>
      </c>
      <c r="J19" s="42">
        <v>21</v>
      </c>
      <c r="K19" s="44" t="s">
        <v>22</v>
      </c>
      <c r="L19" s="23">
        <v>14</v>
      </c>
      <c r="M19" s="45">
        <f t="shared" si="0"/>
        <v>65</v>
      </c>
      <c r="N19" s="46">
        <f t="shared" si="1"/>
        <v>54</v>
      </c>
      <c r="O19" s="45">
        <f t="shared" si="2"/>
        <v>2</v>
      </c>
      <c r="P19" s="139">
        <f t="shared" si="3"/>
        <v>1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30" t="str">
        <f>C8</f>
        <v>SEVERNÍ ČECHY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327</v>
      </c>
      <c r="N20" s="48">
        <f t="shared" si="6"/>
        <v>307</v>
      </c>
      <c r="O20" s="47">
        <f t="shared" si="6"/>
        <v>9</v>
      </c>
      <c r="P20" s="49">
        <f t="shared" si="6"/>
        <v>8</v>
      </c>
      <c r="Q20" s="47">
        <f t="shared" si="6"/>
        <v>4</v>
      </c>
      <c r="R20" s="48">
        <f t="shared" si="6"/>
        <v>3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57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107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130</v>
      </c>
      <c r="C13" s="51" t="s">
        <v>118</v>
      </c>
      <c r="D13" s="41">
        <v>17</v>
      </c>
      <c r="E13" s="43" t="s">
        <v>22</v>
      </c>
      <c r="F13" s="21">
        <v>21</v>
      </c>
      <c r="G13" s="41">
        <v>21</v>
      </c>
      <c r="H13" s="43" t="s">
        <v>22</v>
      </c>
      <c r="I13" s="21">
        <v>16</v>
      </c>
      <c r="J13" s="41">
        <v>21</v>
      </c>
      <c r="K13" s="43" t="s">
        <v>22</v>
      </c>
      <c r="L13" s="21">
        <v>17</v>
      </c>
      <c r="M13" s="45">
        <f aca="true" t="shared" si="0" ref="M13:M19">D13+G13+J13</f>
        <v>59</v>
      </c>
      <c r="N13" s="46">
        <f aca="true" t="shared" si="1" ref="N13:N19">F13+I13+L13</f>
        <v>54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1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140" t="s">
        <v>131</v>
      </c>
      <c r="C14" s="51" t="s">
        <v>90</v>
      </c>
      <c r="D14" s="41">
        <v>21</v>
      </c>
      <c r="E14" s="41" t="s">
        <v>22</v>
      </c>
      <c r="F14" s="21">
        <v>8</v>
      </c>
      <c r="G14" s="41">
        <v>21</v>
      </c>
      <c r="H14" s="41" t="s">
        <v>22</v>
      </c>
      <c r="I14" s="21">
        <v>8</v>
      </c>
      <c r="J14" s="41"/>
      <c r="K14" s="41" t="s">
        <v>22</v>
      </c>
      <c r="L14" s="21"/>
      <c r="M14" s="45">
        <f t="shared" si="0"/>
        <v>42</v>
      </c>
      <c r="N14" s="46">
        <f t="shared" si="1"/>
        <v>16</v>
      </c>
      <c r="O14" s="136">
        <f t="shared" si="2"/>
        <v>2</v>
      </c>
      <c r="P14" s="137">
        <f t="shared" si="3"/>
        <v>0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140" t="s">
        <v>132</v>
      </c>
      <c r="C15" s="51" t="s">
        <v>91</v>
      </c>
      <c r="D15" s="41">
        <v>19</v>
      </c>
      <c r="E15" s="41" t="s">
        <v>22</v>
      </c>
      <c r="F15" s="21">
        <v>21</v>
      </c>
      <c r="G15" s="41">
        <v>17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36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141" t="s">
        <v>133</v>
      </c>
      <c r="C16" s="9" t="s">
        <v>117</v>
      </c>
      <c r="D16" s="41">
        <v>21</v>
      </c>
      <c r="E16" s="41" t="s">
        <v>22</v>
      </c>
      <c r="F16" s="21">
        <v>10</v>
      </c>
      <c r="G16" s="41">
        <v>21</v>
      </c>
      <c r="H16" s="41" t="s">
        <v>22</v>
      </c>
      <c r="I16" s="21">
        <v>4</v>
      </c>
      <c r="J16" s="41"/>
      <c r="K16" s="41" t="s">
        <v>22</v>
      </c>
      <c r="L16" s="21"/>
      <c r="M16" s="45">
        <f t="shared" si="0"/>
        <v>42</v>
      </c>
      <c r="N16" s="46">
        <f t="shared" si="1"/>
        <v>14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141" t="s">
        <v>134</v>
      </c>
      <c r="C17" s="9" t="s">
        <v>93</v>
      </c>
      <c r="D17" s="41">
        <v>21</v>
      </c>
      <c r="E17" s="41" t="s">
        <v>22</v>
      </c>
      <c r="F17" s="21">
        <v>7</v>
      </c>
      <c r="G17" s="41">
        <v>21</v>
      </c>
      <c r="H17" s="41" t="s">
        <v>22</v>
      </c>
      <c r="I17" s="21">
        <v>17</v>
      </c>
      <c r="J17" s="41"/>
      <c r="K17" s="41" t="s">
        <v>22</v>
      </c>
      <c r="L17" s="21"/>
      <c r="M17" s="45">
        <f t="shared" si="0"/>
        <v>42</v>
      </c>
      <c r="N17" s="46">
        <f t="shared" si="1"/>
        <v>24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135</v>
      </c>
      <c r="C18" s="9" t="s">
        <v>116</v>
      </c>
      <c r="D18" s="41">
        <v>21</v>
      </c>
      <c r="E18" s="41" t="s">
        <v>22</v>
      </c>
      <c r="F18" s="21">
        <v>13</v>
      </c>
      <c r="G18" s="41">
        <v>21</v>
      </c>
      <c r="H18" s="41" t="s">
        <v>22</v>
      </c>
      <c r="I18" s="21">
        <v>16</v>
      </c>
      <c r="J18" s="41"/>
      <c r="K18" s="41" t="s">
        <v>22</v>
      </c>
      <c r="L18" s="21"/>
      <c r="M18" s="45">
        <f t="shared" si="0"/>
        <v>42</v>
      </c>
      <c r="N18" s="46">
        <f t="shared" si="1"/>
        <v>29</v>
      </c>
      <c r="O18" s="136">
        <f t="shared" si="2"/>
        <v>2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142" t="s">
        <v>136</v>
      </c>
      <c r="C19" s="52" t="s">
        <v>95</v>
      </c>
      <c r="D19" s="42">
        <v>21</v>
      </c>
      <c r="E19" s="44" t="s">
        <v>22</v>
      </c>
      <c r="F19" s="23">
        <v>14</v>
      </c>
      <c r="G19" s="42">
        <v>12</v>
      </c>
      <c r="H19" s="44" t="s">
        <v>22</v>
      </c>
      <c r="I19" s="23">
        <v>21</v>
      </c>
      <c r="J19" s="42">
        <v>10</v>
      </c>
      <c r="K19" s="44" t="s">
        <v>22</v>
      </c>
      <c r="L19" s="23">
        <v>21</v>
      </c>
      <c r="M19" s="45">
        <f t="shared" si="0"/>
        <v>43</v>
      </c>
      <c r="N19" s="46">
        <f t="shared" si="1"/>
        <v>56</v>
      </c>
      <c r="O19" s="45">
        <f t="shared" si="2"/>
        <v>1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C8</f>
        <v>SEVERNÍ MORAVA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306</v>
      </c>
      <c r="N20" s="48">
        <f t="shared" si="6"/>
        <v>235</v>
      </c>
      <c r="O20" s="47">
        <f t="shared" si="6"/>
        <v>11</v>
      </c>
      <c r="P20" s="49">
        <f t="shared" si="6"/>
        <v>5</v>
      </c>
      <c r="Q20" s="47">
        <f t="shared" si="6"/>
        <v>5</v>
      </c>
      <c r="R20" s="48">
        <f t="shared" si="6"/>
        <v>2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56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107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96</v>
      </c>
      <c r="C13" s="140" t="s">
        <v>144</v>
      </c>
      <c r="D13" s="41">
        <v>9</v>
      </c>
      <c r="E13" s="43" t="s">
        <v>22</v>
      </c>
      <c r="F13" s="21">
        <v>21</v>
      </c>
      <c r="G13" s="41">
        <v>11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20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97</v>
      </c>
      <c r="C14" s="140" t="s">
        <v>147</v>
      </c>
      <c r="D14" s="41">
        <v>11</v>
      </c>
      <c r="E14" s="41" t="s">
        <v>22</v>
      </c>
      <c r="F14" s="21">
        <v>21</v>
      </c>
      <c r="G14" s="41">
        <v>15</v>
      </c>
      <c r="H14" s="41" t="s">
        <v>22</v>
      </c>
      <c r="I14" s="21">
        <v>21</v>
      </c>
      <c r="J14" s="41"/>
      <c r="K14" s="41" t="s">
        <v>22</v>
      </c>
      <c r="L14" s="21"/>
      <c r="M14" s="45">
        <f t="shared" si="0"/>
        <v>26</v>
      </c>
      <c r="N14" s="46">
        <f t="shared" si="1"/>
        <v>42</v>
      </c>
      <c r="O14" s="136">
        <f t="shared" si="2"/>
        <v>0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51" t="s">
        <v>98</v>
      </c>
      <c r="C15" s="140" t="s">
        <v>145</v>
      </c>
      <c r="D15" s="41">
        <v>17</v>
      </c>
      <c r="E15" s="41" t="s">
        <v>22</v>
      </c>
      <c r="F15" s="21">
        <v>21</v>
      </c>
      <c r="G15" s="41">
        <v>21</v>
      </c>
      <c r="H15" s="41" t="s">
        <v>22</v>
      </c>
      <c r="I15" s="21">
        <v>17</v>
      </c>
      <c r="J15" s="41">
        <v>21</v>
      </c>
      <c r="K15" s="41" t="s">
        <v>22</v>
      </c>
      <c r="L15" s="21">
        <v>14</v>
      </c>
      <c r="M15" s="45">
        <f t="shared" si="0"/>
        <v>59</v>
      </c>
      <c r="N15" s="46">
        <f t="shared" si="1"/>
        <v>52</v>
      </c>
      <c r="O15" s="136">
        <f t="shared" si="2"/>
        <v>2</v>
      </c>
      <c r="P15" s="137">
        <f t="shared" si="3"/>
        <v>1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9" t="s">
        <v>99</v>
      </c>
      <c r="C16" s="141" t="s">
        <v>148</v>
      </c>
      <c r="D16" s="41">
        <v>15</v>
      </c>
      <c r="E16" s="41" t="s">
        <v>22</v>
      </c>
      <c r="F16" s="21">
        <v>21</v>
      </c>
      <c r="G16" s="41">
        <v>15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30</v>
      </c>
      <c r="N16" s="46">
        <f t="shared" si="1"/>
        <v>42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9" t="s">
        <v>100</v>
      </c>
      <c r="C17" s="141" t="s">
        <v>134</v>
      </c>
      <c r="D17" s="41">
        <v>7</v>
      </c>
      <c r="E17" s="41" t="s">
        <v>22</v>
      </c>
      <c r="F17" s="21">
        <v>21</v>
      </c>
      <c r="G17" s="41">
        <v>14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21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101</v>
      </c>
      <c r="C18" s="141" t="s">
        <v>146</v>
      </c>
      <c r="D18" s="41">
        <v>9</v>
      </c>
      <c r="E18" s="41" t="s">
        <v>22</v>
      </c>
      <c r="F18" s="21">
        <v>21</v>
      </c>
      <c r="G18" s="41">
        <v>21</v>
      </c>
      <c r="H18" s="41" t="s">
        <v>22</v>
      </c>
      <c r="I18" s="21">
        <v>15</v>
      </c>
      <c r="J18" s="41">
        <v>21</v>
      </c>
      <c r="K18" s="41" t="s">
        <v>22</v>
      </c>
      <c r="L18" s="21">
        <v>13</v>
      </c>
      <c r="M18" s="45">
        <f t="shared" si="0"/>
        <v>51</v>
      </c>
      <c r="N18" s="46">
        <f t="shared" si="1"/>
        <v>49</v>
      </c>
      <c r="O18" s="136">
        <f t="shared" si="2"/>
        <v>2</v>
      </c>
      <c r="P18" s="137">
        <f t="shared" si="3"/>
        <v>1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52" t="s">
        <v>102</v>
      </c>
      <c r="C19" s="142" t="s">
        <v>135</v>
      </c>
      <c r="D19" s="42">
        <v>21</v>
      </c>
      <c r="E19" s="44" t="s">
        <v>22</v>
      </c>
      <c r="F19" s="23">
        <v>19</v>
      </c>
      <c r="G19" s="42">
        <v>8</v>
      </c>
      <c r="H19" s="44" t="s">
        <v>22</v>
      </c>
      <c r="I19" s="23">
        <v>21</v>
      </c>
      <c r="J19" s="42">
        <v>21</v>
      </c>
      <c r="K19" s="44" t="s">
        <v>22</v>
      </c>
      <c r="L19" s="23">
        <v>10</v>
      </c>
      <c r="M19" s="45">
        <f t="shared" si="0"/>
        <v>50</v>
      </c>
      <c r="N19" s="46">
        <f t="shared" si="1"/>
        <v>50</v>
      </c>
      <c r="O19" s="45">
        <f t="shared" si="2"/>
        <v>2</v>
      </c>
      <c r="P19" s="139">
        <f t="shared" si="3"/>
        <v>1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30" t="str">
        <f>C9</f>
        <v>SEVERNÍ MORAVA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257</v>
      </c>
      <c r="N20" s="48">
        <f t="shared" si="6"/>
        <v>319</v>
      </c>
      <c r="O20" s="47">
        <f t="shared" si="6"/>
        <v>6</v>
      </c>
      <c r="P20" s="49">
        <f t="shared" si="6"/>
        <v>11</v>
      </c>
      <c r="Q20" s="47">
        <f t="shared" si="6"/>
        <v>3</v>
      </c>
      <c r="R20" s="48">
        <f t="shared" si="6"/>
        <v>4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2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0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27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</row>
    <row r="3" spans="1:25" ht="23.25">
      <c r="A3" s="3"/>
      <c r="B3" s="53" t="s">
        <v>53</v>
      </c>
      <c r="C3" s="128"/>
      <c r="D3" s="53"/>
      <c r="E3" s="53"/>
      <c r="F3" s="50"/>
      <c r="G3" s="50"/>
      <c r="H3" s="50"/>
      <c r="I3" s="53"/>
      <c r="J3" s="53"/>
      <c r="K3" s="53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50" customFormat="1" ht="30" customHeight="1" thickBot="1" thickTop="1">
      <c r="B5" s="54"/>
      <c r="C5" s="55" t="s">
        <v>41</v>
      </c>
      <c r="D5" s="170">
        <v>1</v>
      </c>
      <c r="E5" s="171"/>
      <c r="F5" s="172"/>
      <c r="G5" s="173">
        <v>2</v>
      </c>
      <c r="H5" s="171"/>
      <c r="I5" s="172"/>
      <c r="J5" s="173">
        <v>3</v>
      </c>
      <c r="K5" s="171"/>
      <c r="L5" s="172"/>
      <c r="M5" s="174" t="s">
        <v>32</v>
      </c>
      <c r="N5" s="175"/>
      <c r="O5" s="176"/>
      <c r="P5" s="175" t="s">
        <v>30</v>
      </c>
      <c r="Q5" s="175"/>
      <c r="R5" s="176"/>
      <c r="S5" s="177" t="s">
        <v>31</v>
      </c>
      <c r="T5" s="175"/>
      <c r="U5" s="176"/>
      <c r="V5" s="56" t="s">
        <v>23</v>
      </c>
      <c r="W5" s="57" t="s">
        <v>24</v>
      </c>
    </row>
    <row r="6" spans="1:25" ht="19.5" customHeight="1">
      <c r="A6" s="3"/>
      <c r="B6" s="151">
        <v>1</v>
      </c>
      <c r="C6" s="58"/>
      <c r="D6" s="108"/>
      <c r="E6" s="109"/>
      <c r="F6" s="110"/>
      <c r="G6" s="99">
        <f>'vp-stc'!Q20</f>
        <v>6</v>
      </c>
      <c r="H6" s="100" t="s">
        <v>22</v>
      </c>
      <c r="I6" s="68">
        <f>'vp-stc'!R20</f>
        <v>1</v>
      </c>
      <c r="J6" s="99">
        <f>'jcb-vp'!R20</f>
        <v>6</v>
      </c>
      <c r="K6" s="100" t="s">
        <v>22</v>
      </c>
      <c r="L6" s="68">
        <f>'jcb-vp'!Q20</f>
        <v>1</v>
      </c>
      <c r="M6" s="94"/>
      <c r="N6" s="72"/>
      <c r="O6" s="87"/>
      <c r="P6" s="73"/>
      <c r="Q6" s="72"/>
      <c r="R6" s="74"/>
      <c r="S6" s="71">
        <f>G6+J6</f>
        <v>12</v>
      </c>
      <c r="T6" s="75" t="s">
        <v>22</v>
      </c>
      <c r="U6" s="87">
        <f>I6+L6</f>
        <v>2</v>
      </c>
      <c r="V6" s="154">
        <f>SUM(IF(D6="",0,IF(D6&gt;F6,3,IF(D6=F6,2,1))),IF(G6="",0,IF(G6&gt;I6,3,IF(G6=I6,2,1))),IF(J6="",0,IF(J6&gt;L6,3,IF(J6=L6,2,1))),)</f>
        <v>6</v>
      </c>
      <c r="W6" s="166" t="s">
        <v>42</v>
      </c>
      <c r="X6" s="3"/>
      <c r="Y6" s="3"/>
    </row>
    <row r="7" spans="1:25" ht="19.5" customHeight="1">
      <c r="A7" s="3"/>
      <c r="B7" s="152"/>
      <c r="C7" s="59" t="s">
        <v>59</v>
      </c>
      <c r="D7" s="111"/>
      <c r="E7" s="112"/>
      <c r="F7" s="113"/>
      <c r="G7" s="102">
        <f>'vp-stc'!O20</f>
        <v>12</v>
      </c>
      <c r="H7" s="103" t="s">
        <v>22</v>
      </c>
      <c r="I7" s="69">
        <f>'vp-stc'!P20</f>
        <v>3</v>
      </c>
      <c r="J7" s="102">
        <f>'jcb-vp'!P20</f>
        <v>13</v>
      </c>
      <c r="K7" s="103" t="s">
        <v>22</v>
      </c>
      <c r="L7" s="69">
        <f>'jcb-vp'!O20</f>
        <v>3</v>
      </c>
      <c r="M7" s="89"/>
      <c r="N7" s="76"/>
      <c r="O7" s="79"/>
      <c r="P7" s="77">
        <f>G7+J7</f>
        <v>25</v>
      </c>
      <c r="Q7" s="78" t="s">
        <v>22</v>
      </c>
      <c r="R7" s="79">
        <f>I7+L7</f>
        <v>6</v>
      </c>
      <c r="S7" s="80"/>
      <c r="T7" s="81"/>
      <c r="U7" s="124"/>
      <c r="V7" s="155"/>
      <c r="W7" s="167"/>
      <c r="X7" s="3"/>
      <c r="Y7" s="3"/>
    </row>
    <row r="8" spans="1:25" ht="19.5" customHeight="1" thickBot="1">
      <c r="A8" s="3"/>
      <c r="B8" s="153"/>
      <c r="C8" s="60"/>
      <c r="D8" s="114"/>
      <c r="E8" s="115"/>
      <c r="F8" s="116"/>
      <c r="G8" s="105">
        <f>'vp-stc'!M20</f>
        <v>310</v>
      </c>
      <c r="H8" s="106" t="s">
        <v>22</v>
      </c>
      <c r="I8" s="70">
        <f>'vp-stc'!N20</f>
        <v>231</v>
      </c>
      <c r="J8" s="105">
        <f>'jcb-vp'!N20</f>
        <v>315</v>
      </c>
      <c r="K8" s="106" t="s">
        <v>22</v>
      </c>
      <c r="L8" s="70">
        <f>'jcb-vp'!M20</f>
        <v>207</v>
      </c>
      <c r="M8" s="95">
        <f>G8+J8</f>
        <v>625</v>
      </c>
      <c r="N8" s="88" t="s">
        <v>22</v>
      </c>
      <c r="O8" s="117">
        <f>I8+L8</f>
        <v>438</v>
      </c>
      <c r="P8" s="82"/>
      <c r="Q8" s="83"/>
      <c r="R8" s="84"/>
      <c r="S8" s="85"/>
      <c r="T8" s="86"/>
      <c r="U8" s="125"/>
      <c r="V8" s="156"/>
      <c r="W8" s="168"/>
      <c r="X8" s="3"/>
      <c r="Y8" s="3"/>
    </row>
    <row r="9" spans="1:25" ht="19.5" customHeight="1">
      <c r="A9" s="3"/>
      <c r="B9" s="151">
        <v>2</v>
      </c>
      <c r="C9" s="58"/>
      <c r="D9" s="118">
        <f>I6</f>
        <v>1</v>
      </c>
      <c r="E9" s="100" t="s">
        <v>22</v>
      </c>
      <c r="F9" s="101">
        <f>G6</f>
        <v>6</v>
      </c>
      <c r="G9" s="119"/>
      <c r="H9" s="109"/>
      <c r="I9" s="110"/>
      <c r="J9" s="99">
        <f>'stc-jcb'!Q20</f>
        <v>3</v>
      </c>
      <c r="K9" s="100" t="s">
        <v>22</v>
      </c>
      <c r="L9" s="68">
        <f>'stc-jcb'!R20</f>
        <v>4</v>
      </c>
      <c r="M9" s="94"/>
      <c r="N9" s="72"/>
      <c r="O9" s="87"/>
      <c r="P9" s="73"/>
      <c r="Q9" s="72"/>
      <c r="R9" s="74"/>
      <c r="S9" s="71">
        <f>D9+J9</f>
        <v>4</v>
      </c>
      <c r="T9" s="75" t="s">
        <v>22</v>
      </c>
      <c r="U9" s="87">
        <f>F9+L9</f>
        <v>10</v>
      </c>
      <c r="V9" s="154">
        <f>SUM(IF(D9="",0,IF(D9&gt;F9,3,IF(D9=F9,2,1))),IF(G9="",0,IF(G9&gt;I9,3,IF(G9=I9,2,1))),IF(J9="",0,IF(J9&gt;L9,3,IF(J9=L9,2,1))),)</f>
        <v>2</v>
      </c>
      <c r="W9" s="166" t="s">
        <v>44</v>
      </c>
      <c r="X9" s="3"/>
      <c r="Y9" s="3"/>
    </row>
    <row r="10" spans="1:25" ht="19.5" customHeight="1">
      <c r="A10" s="3"/>
      <c r="B10" s="152"/>
      <c r="C10" s="59" t="s">
        <v>60</v>
      </c>
      <c r="D10" s="120">
        <f>I7</f>
        <v>3</v>
      </c>
      <c r="E10" s="103" t="s">
        <v>22</v>
      </c>
      <c r="F10" s="104">
        <f>G7</f>
        <v>12</v>
      </c>
      <c r="G10" s="121"/>
      <c r="H10" s="112"/>
      <c r="I10" s="113"/>
      <c r="J10" s="102">
        <f>'stc-jcb'!O20</f>
        <v>6</v>
      </c>
      <c r="K10" s="103" t="s">
        <v>22</v>
      </c>
      <c r="L10" s="69">
        <f>'stc-jcb'!P20</f>
        <v>9</v>
      </c>
      <c r="M10" s="89"/>
      <c r="N10" s="76"/>
      <c r="O10" s="79"/>
      <c r="P10" s="77">
        <f>D10+J10</f>
        <v>9</v>
      </c>
      <c r="Q10" s="78" t="s">
        <v>22</v>
      </c>
      <c r="R10" s="79">
        <f>F10+L10</f>
        <v>21</v>
      </c>
      <c r="S10" s="80"/>
      <c r="T10" s="81"/>
      <c r="U10" s="124"/>
      <c r="V10" s="155"/>
      <c r="W10" s="167"/>
      <c r="X10" s="3"/>
      <c r="Y10" s="3"/>
    </row>
    <row r="11" spans="1:28" ht="19.5" customHeight="1" thickBot="1">
      <c r="A11" s="3"/>
      <c r="B11" s="153"/>
      <c r="C11" s="60"/>
      <c r="D11" s="122">
        <f>I8</f>
        <v>231</v>
      </c>
      <c r="E11" s="106" t="s">
        <v>22</v>
      </c>
      <c r="F11" s="107">
        <f>G8</f>
        <v>310</v>
      </c>
      <c r="G11" s="123"/>
      <c r="H11" s="115"/>
      <c r="I11" s="116"/>
      <c r="J11" s="105">
        <f>'stc-jcb'!M20</f>
        <v>250</v>
      </c>
      <c r="K11" s="106" t="s">
        <v>22</v>
      </c>
      <c r="L11" s="70">
        <f>'stc-jcb'!N20</f>
        <v>255</v>
      </c>
      <c r="M11" s="95">
        <f>D11+J11</f>
        <v>481</v>
      </c>
      <c r="N11" s="88" t="s">
        <v>22</v>
      </c>
      <c r="O11" s="117">
        <f>F11+L11</f>
        <v>565</v>
      </c>
      <c r="P11" s="82"/>
      <c r="Q11" s="83"/>
      <c r="R11" s="84"/>
      <c r="S11" s="85"/>
      <c r="T11" s="86"/>
      <c r="U11" s="125"/>
      <c r="V11" s="156"/>
      <c r="W11" s="168"/>
      <c r="X11" s="3"/>
      <c r="Y11" s="3"/>
      <c r="AA11" s="62"/>
      <c r="AB11" s="62"/>
    </row>
    <row r="12" spans="1:28" ht="19.5" customHeight="1">
      <c r="A12" s="3"/>
      <c r="B12" s="151">
        <v>3</v>
      </c>
      <c r="C12" s="58"/>
      <c r="D12" s="118">
        <f>L6</f>
        <v>1</v>
      </c>
      <c r="E12" s="100" t="s">
        <v>22</v>
      </c>
      <c r="F12" s="68">
        <f>J6</f>
        <v>6</v>
      </c>
      <c r="G12" s="99">
        <f>L9</f>
        <v>4</v>
      </c>
      <c r="H12" s="100" t="s">
        <v>22</v>
      </c>
      <c r="I12" s="101">
        <f>J9</f>
        <v>3</v>
      </c>
      <c r="J12" s="119"/>
      <c r="K12" s="109"/>
      <c r="L12" s="110"/>
      <c r="M12" s="94"/>
      <c r="N12" s="72"/>
      <c r="O12" s="87"/>
      <c r="P12" s="73"/>
      <c r="Q12" s="72"/>
      <c r="R12" s="74"/>
      <c r="S12" s="71">
        <f>D12+G12</f>
        <v>5</v>
      </c>
      <c r="T12" s="75" t="s">
        <v>22</v>
      </c>
      <c r="U12" s="87">
        <f>F12+I12</f>
        <v>9</v>
      </c>
      <c r="V12" s="154">
        <f>SUM(IF(D12="",0,IF(D12&gt;F12,3,IF(D12=F12,2,1))),IF(G12="",0,IF(G12&gt;I12,3,IF(G12=I12,2,1))),IF(J12="",0,IF(J12&gt;L12,3,IF(J12=L12,2,1))))</f>
        <v>4</v>
      </c>
      <c r="W12" s="157" t="s">
        <v>43</v>
      </c>
      <c r="X12" s="3"/>
      <c r="Y12" s="61"/>
      <c r="AA12" s="62"/>
      <c r="AB12" s="62"/>
    </row>
    <row r="13" spans="1:28" ht="19.5" customHeight="1">
      <c r="A13" s="3"/>
      <c r="B13" s="152"/>
      <c r="C13" s="59" t="s">
        <v>61</v>
      </c>
      <c r="D13" s="120">
        <f>L7</f>
        <v>3</v>
      </c>
      <c r="E13" s="103" t="s">
        <v>22</v>
      </c>
      <c r="F13" s="69">
        <f>J7</f>
        <v>13</v>
      </c>
      <c r="G13" s="102">
        <f>L10</f>
        <v>9</v>
      </c>
      <c r="H13" s="103" t="s">
        <v>22</v>
      </c>
      <c r="I13" s="104">
        <f>J10</f>
        <v>6</v>
      </c>
      <c r="J13" s="121"/>
      <c r="K13" s="112"/>
      <c r="L13" s="113"/>
      <c r="M13" s="89"/>
      <c r="N13" s="76"/>
      <c r="O13" s="79"/>
      <c r="P13" s="77">
        <f>D13+G13</f>
        <v>12</v>
      </c>
      <c r="Q13" s="78" t="s">
        <v>22</v>
      </c>
      <c r="R13" s="79">
        <f>F13+I13</f>
        <v>19</v>
      </c>
      <c r="S13" s="80"/>
      <c r="T13" s="81"/>
      <c r="U13" s="124"/>
      <c r="V13" s="155"/>
      <c r="W13" s="158"/>
      <c r="X13" s="3"/>
      <c r="Y13" s="61"/>
      <c r="AA13" s="62"/>
      <c r="AB13" s="62"/>
    </row>
    <row r="14" spans="1:28" ht="19.5" customHeight="1" thickBot="1">
      <c r="A14" s="3"/>
      <c r="B14" s="153"/>
      <c r="C14" s="60"/>
      <c r="D14" s="122">
        <f>L8</f>
        <v>207</v>
      </c>
      <c r="E14" s="106" t="s">
        <v>22</v>
      </c>
      <c r="F14" s="70">
        <f>J8</f>
        <v>315</v>
      </c>
      <c r="G14" s="105">
        <f>L11</f>
        <v>255</v>
      </c>
      <c r="H14" s="106" t="s">
        <v>22</v>
      </c>
      <c r="I14" s="107">
        <f>J11</f>
        <v>250</v>
      </c>
      <c r="J14" s="121"/>
      <c r="K14" s="112"/>
      <c r="L14" s="113"/>
      <c r="M14" s="95">
        <f>D14+G14</f>
        <v>462</v>
      </c>
      <c r="N14" s="88" t="s">
        <v>22</v>
      </c>
      <c r="O14" s="117">
        <f>F14+I14</f>
        <v>565</v>
      </c>
      <c r="P14" s="82"/>
      <c r="Q14" s="83"/>
      <c r="R14" s="84"/>
      <c r="S14" s="85"/>
      <c r="T14" s="86"/>
      <c r="U14" s="125"/>
      <c r="V14" s="156"/>
      <c r="W14" s="159"/>
      <c r="X14" s="3"/>
      <c r="Y14" s="61"/>
      <c r="AA14" s="62"/>
      <c r="AB14" s="62"/>
    </row>
    <row r="15" spans="1:30" ht="12.75">
      <c r="A15" s="3"/>
      <c r="C15" s="3"/>
      <c r="D15" s="160" t="s">
        <v>25</v>
      </c>
      <c r="E15" s="161"/>
      <c r="F15" s="162"/>
      <c r="G15" s="163" t="s">
        <v>26</v>
      </c>
      <c r="H15" s="164"/>
      <c r="I15" s="165"/>
      <c r="J15" s="163" t="s">
        <v>27</v>
      </c>
      <c r="K15" s="164"/>
      <c r="L15" s="1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62"/>
      <c r="AB15" s="62"/>
      <c r="AC15" s="62"/>
      <c r="AD15" s="62"/>
    </row>
    <row r="16" spans="1:30" ht="12.75">
      <c r="A16" s="3"/>
      <c r="C16" s="3" t="s">
        <v>28</v>
      </c>
      <c r="D16" s="145" t="s">
        <v>48</v>
      </c>
      <c r="E16" s="146"/>
      <c r="F16" s="147"/>
      <c r="G16" s="145" t="s">
        <v>49</v>
      </c>
      <c r="H16" s="146"/>
      <c r="I16" s="147"/>
      <c r="J16" s="145" t="s">
        <v>51</v>
      </c>
      <c r="K16" s="146"/>
      <c r="L16" s="14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30"/>
      <c r="Y16" s="3"/>
      <c r="AC16" s="62"/>
      <c r="AD16" s="62"/>
    </row>
    <row r="17" spans="1:30" ht="12.75">
      <c r="A17" s="3"/>
      <c r="C17" s="3"/>
      <c r="D17" s="148" t="s">
        <v>29</v>
      </c>
      <c r="E17" s="149"/>
      <c r="F17" s="150"/>
      <c r="G17" s="148" t="s">
        <v>50</v>
      </c>
      <c r="H17" s="149"/>
      <c r="I17" s="150"/>
      <c r="J17" s="148" t="s">
        <v>52</v>
      </c>
      <c r="K17" s="149"/>
      <c r="L17" s="15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30"/>
      <c r="Y17" s="3"/>
      <c r="AC17" s="62"/>
      <c r="AD17" s="62"/>
    </row>
    <row r="18" spans="1:30" ht="12.75">
      <c r="A18" s="3"/>
      <c r="C18" s="30"/>
      <c r="D18" s="97"/>
      <c r="E18" s="97"/>
      <c r="F18" s="97"/>
      <c r="G18" s="97"/>
      <c r="H18" s="97"/>
      <c r="I18" s="97"/>
      <c r="J18" s="96"/>
      <c r="K18" s="96"/>
      <c r="L18" s="96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30"/>
      <c r="Y18" s="3"/>
      <c r="AC18" s="62"/>
      <c r="AD18" s="62"/>
    </row>
    <row r="19" spans="1:30" ht="12.75">
      <c r="A19" s="3"/>
      <c r="C19" s="30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30"/>
      <c r="Y19" s="3"/>
      <c r="AC19" s="62"/>
      <c r="AD19" s="62"/>
    </row>
    <row r="20" spans="1:30" ht="12.75">
      <c r="A20" s="3"/>
      <c r="C20" s="30"/>
      <c r="D20" s="96"/>
      <c r="E20" s="96"/>
      <c r="F20" s="96"/>
      <c r="G20" s="96"/>
      <c r="H20" s="96"/>
      <c r="I20" s="96"/>
      <c r="J20" s="96"/>
      <c r="K20" s="96"/>
      <c r="L20" s="96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"/>
      <c r="Y20" s="3"/>
      <c r="AD20" s="62"/>
    </row>
    <row r="21" spans="1:30" ht="12.75">
      <c r="A21" s="3"/>
      <c r="C21" s="3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"/>
      <c r="S21" s="3"/>
      <c r="T21" s="3"/>
      <c r="U21" s="3"/>
      <c r="V21" s="3"/>
      <c r="W21" s="3"/>
      <c r="X21" s="3"/>
      <c r="Y21" s="3"/>
      <c r="AD21" s="6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0"/>
      <c r="S22" s="30"/>
      <c r="T22" s="30"/>
      <c r="U22" s="3"/>
      <c r="V22" s="3"/>
      <c r="W22" s="3"/>
      <c r="X22" s="3"/>
      <c r="Y22" s="3"/>
      <c r="AD22" s="62"/>
    </row>
    <row r="23" spans="12:20" ht="12.75">
      <c r="L23" s="62"/>
      <c r="M23" s="62"/>
      <c r="N23" s="62"/>
      <c r="O23" s="62"/>
      <c r="P23" s="62"/>
      <c r="Q23" s="62"/>
      <c r="R23" s="62"/>
      <c r="S23" s="62"/>
      <c r="T23" s="62"/>
    </row>
    <row r="24" spans="28:29" ht="12.75">
      <c r="AB24" s="62"/>
      <c r="AC24" s="62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65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61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106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82</v>
      </c>
      <c r="C13" s="51" t="s">
        <v>75</v>
      </c>
      <c r="D13" s="41">
        <v>21</v>
      </c>
      <c r="E13" s="43" t="s">
        <v>22</v>
      </c>
      <c r="F13" s="21">
        <v>11</v>
      </c>
      <c r="G13" s="41">
        <v>21</v>
      </c>
      <c r="H13" s="43" t="s">
        <v>22</v>
      </c>
      <c r="I13" s="21">
        <v>17</v>
      </c>
      <c r="J13" s="41"/>
      <c r="K13" s="43" t="s">
        <v>22</v>
      </c>
      <c r="L13" s="21"/>
      <c r="M13" s="45">
        <f aca="true" t="shared" si="0" ref="M13:M19">D13+G13+J13</f>
        <v>42</v>
      </c>
      <c r="N13" s="46">
        <f aca="true" t="shared" si="1" ref="N13:N19">F13+I13+L13</f>
        <v>28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0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51" t="s">
        <v>83</v>
      </c>
      <c r="C14" s="51" t="s">
        <v>76</v>
      </c>
      <c r="D14" s="41">
        <v>17</v>
      </c>
      <c r="E14" s="41" t="s">
        <v>22</v>
      </c>
      <c r="F14" s="21">
        <v>21</v>
      </c>
      <c r="G14" s="41">
        <v>21</v>
      </c>
      <c r="H14" s="41" t="s">
        <v>22</v>
      </c>
      <c r="I14" s="21">
        <v>9</v>
      </c>
      <c r="J14" s="41">
        <v>21</v>
      </c>
      <c r="K14" s="41" t="s">
        <v>22</v>
      </c>
      <c r="L14" s="21">
        <v>13</v>
      </c>
      <c r="M14" s="45">
        <f t="shared" si="0"/>
        <v>59</v>
      </c>
      <c r="N14" s="46">
        <f t="shared" si="1"/>
        <v>43</v>
      </c>
      <c r="O14" s="136">
        <f t="shared" si="2"/>
        <v>2</v>
      </c>
      <c r="P14" s="137">
        <f t="shared" si="3"/>
        <v>1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51" t="s">
        <v>84</v>
      </c>
      <c r="C15" s="51" t="s">
        <v>77</v>
      </c>
      <c r="D15" s="41">
        <v>5</v>
      </c>
      <c r="E15" s="41" t="s">
        <v>22</v>
      </c>
      <c r="F15" s="21">
        <v>21</v>
      </c>
      <c r="G15" s="41">
        <v>16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21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9" t="s">
        <v>85</v>
      </c>
      <c r="C16" s="9" t="s">
        <v>78</v>
      </c>
      <c r="D16" s="41">
        <v>15</v>
      </c>
      <c r="E16" s="41" t="s">
        <v>22</v>
      </c>
      <c r="F16" s="21">
        <v>21</v>
      </c>
      <c r="G16" s="41">
        <v>17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32</v>
      </c>
      <c r="N16" s="46">
        <f t="shared" si="1"/>
        <v>42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9" t="s">
        <v>86</v>
      </c>
      <c r="C17" s="9" t="s">
        <v>79</v>
      </c>
      <c r="D17" s="41">
        <v>21</v>
      </c>
      <c r="E17" s="41" t="s">
        <v>22</v>
      </c>
      <c r="F17" s="21">
        <v>7</v>
      </c>
      <c r="G17" s="41">
        <v>21</v>
      </c>
      <c r="H17" s="41" t="s">
        <v>22</v>
      </c>
      <c r="I17" s="21">
        <v>9</v>
      </c>
      <c r="J17" s="41"/>
      <c r="K17" s="41" t="s">
        <v>22</v>
      </c>
      <c r="L17" s="21"/>
      <c r="M17" s="45">
        <f t="shared" si="0"/>
        <v>42</v>
      </c>
      <c r="N17" s="46">
        <f t="shared" si="1"/>
        <v>16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9" t="s">
        <v>87</v>
      </c>
      <c r="C18" s="9" t="s">
        <v>80</v>
      </c>
      <c r="D18" s="41">
        <v>12</v>
      </c>
      <c r="E18" s="41" t="s">
        <v>22</v>
      </c>
      <c r="F18" s="21">
        <v>21</v>
      </c>
      <c r="G18" s="41">
        <v>11</v>
      </c>
      <c r="H18" s="41" t="s">
        <v>22</v>
      </c>
      <c r="I18" s="21">
        <v>21</v>
      </c>
      <c r="J18" s="41"/>
      <c r="K18" s="41" t="s">
        <v>22</v>
      </c>
      <c r="L18" s="21"/>
      <c r="M18" s="45">
        <f t="shared" si="0"/>
        <v>23</v>
      </c>
      <c r="N18" s="46">
        <f t="shared" si="1"/>
        <v>42</v>
      </c>
      <c r="O18" s="136">
        <f t="shared" si="2"/>
        <v>0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52" t="s">
        <v>88</v>
      </c>
      <c r="C19" s="52" t="s">
        <v>81</v>
      </c>
      <c r="D19" s="42">
        <v>13</v>
      </c>
      <c r="E19" s="44" t="s">
        <v>22</v>
      </c>
      <c r="F19" s="23">
        <v>21</v>
      </c>
      <c r="G19" s="42">
        <v>18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31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">
        <v>61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250</v>
      </c>
      <c r="N20" s="48">
        <f t="shared" si="6"/>
        <v>255</v>
      </c>
      <c r="O20" s="47">
        <f t="shared" si="6"/>
        <v>6</v>
      </c>
      <c r="P20" s="49">
        <f t="shared" si="6"/>
        <v>9</v>
      </c>
      <c r="Q20" s="47">
        <f t="shared" si="6"/>
        <v>3</v>
      </c>
      <c r="R20" s="48">
        <f t="shared" si="6"/>
        <v>4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60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106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137</v>
      </c>
      <c r="C13" s="51" t="s">
        <v>119</v>
      </c>
      <c r="D13" s="41">
        <v>21</v>
      </c>
      <c r="E13" s="43" t="s">
        <v>22</v>
      </c>
      <c r="F13" s="21">
        <v>8</v>
      </c>
      <c r="G13" s="41">
        <v>21</v>
      </c>
      <c r="H13" s="43" t="s">
        <v>22</v>
      </c>
      <c r="I13" s="21">
        <v>14</v>
      </c>
      <c r="J13" s="41"/>
      <c r="K13" s="43" t="s">
        <v>22</v>
      </c>
      <c r="L13" s="21"/>
      <c r="M13" s="45">
        <f aca="true" t="shared" si="0" ref="M13:M19">D13+G13+J13</f>
        <v>42</v>
      </c>
      <c r="N13" s="46">
        <f aca="true" t="shared" si="1" ref="N13:N19">F13+I13+L13</f>
        <v>22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0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140" t="s">
        <v>138</v>
      </c>
      <c r="C14" s="51" t="s">
        <v>120</v>
      </c>
      <c r="D14" s="41">
        <v>21</v>
      </c>
      <c r="E14" s="41" t="s">
        <v>22</v>
      </c>
      <c r="F14" s="21">
        <v>12</v>
      </c>
      <c r="G14" s="41">
        <v>21</v>
      </c>
      <c r="H14" s="41" t="s">
        <v>22</v>
      </c>
      <c r="I14" s="21">
        <v>12</v>
      </c>
      <c r="J14" s="41"/>
      <c r="K14" s="41" t="s">
        <v>22</v>
      </c>
      <c r="L14" s="21"/>
      <c r="M14" s="45">
        <f t="shared" si="0"/>
        <v>42</v>
      </c>
      <c r="N14" s="46">
        <f t="shared" si="1"/>
        <v>24</v>
      </c>
      <c r="O14" s="136">
        <f t="shared" si="2"/>
        <v>2</v>
      </c>
      <c r="P14" s="137">
        <f t="shared" si="3"/>
        <v>0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140" t="s">
        <v>139</v>
      </c>
      <c r="C15" s="51" t="s">
        <v>121</v>
      </c>
      <c r="D15" s="41">
        <v>21</v>
      </c>
      <c r="E15" s="41" t="s">
        <v>22</v>
      </c>
      <c r="F15" s="21">
        <v>13</v>
      </c>
      <c r="G15" s="41">
        <v>19</v>
      </c>
      <c r="H15" s="41" t="s">
        <v>22</v>
      </c>
      <c r="I15" s="21">
        <v>21</v>
      </c>
      <c r="J15" s="41">
        <v>21</v>
      </c>
      <c r="K15" s="41" t="s">
        <v>22</v>
      </c>
      <c r="L15" s="21">
        <v>11</v>
      </c>
      <c r="M15" s="45">
        <f t="shared" si="0"/>
        <v>61</v>
      </c>
      <c r="N15" s="46">
        <f t="shared" si="1"/>
        <v>45</v>
      </c>
      <c r="O15" s="136">
        <f t="shared" si="2"/>
        <v>2</v>
      </c>
      <c r="P15" s="137">
        <f t="shared" si="3"/>
        <v>1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141" t="s">
        <v>140</v>
      </c>
      <c r="C16" s="9" t="s">
        <v>122</v>
      </c>
      <c r="D16" s="41">
        <v>21</v>
      </c>
      <c r="E16" s="41" t="s">
        <v>22</v>
      </c>
      <c r="F16" s="21">
        <v>14</v>
      </c>
      <c r="G16" s="41">
        <v>21</v>
      </c>
      <c r="H16" s="41" t="s">
        <v>22</v>
      </c>
      <c r="I16" s="21">
        <v>15</v>
      </c>
      <c r="J16" s="41"/>
      <c r="K16" s="41" t="s">
        <v>22</v>
      </c>
      <c r="L16" s="21"/>
      <c r="M16" s="45">
        <f t="shared" si="0"/>
        <v>42</v>
      </c>
      <c r="N16" s="46">
        <f t="shared" si="1"/>
        <v>29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141" t="s">
        <v>141</v>
      </c>
      <c r="C17" s="9" t="s">
        <v>86</v>
      </c>
      <c r="D17" s="41">
        <v>26</v>
      </c>
      <c r="E17" s="41" t="s">
        <v>22</v>
      </c>
      <c r="F17" s="21">
        <v>24</v>
      </c>
      <c r="G17" s="41">
        <v>21</v>
      </c>
      <c r="H17" s="41" t="s">
        <v>22</v>
      </c>
      <c r="I17" s="21">
        <v>18</v>
      </c>
      <c r="J17" s="41"/>
      <c r="K17" s="41" t="s">
        <v>22</v>
      </c>
      <c r="L17" s="21"/>
      <c r="M17" s="45">
        <f t="shared" si="0"/>
        <v>47</v>
      </c>
      <c r="N17" s="46">
        <f t="shared" si="1"/>
        <v>42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142</v>
      </c>
      <c r="C18" s="9" t="s">
        <v>87</v>
      </c>
      <c r="D18" s="41">
        <v>21</v>
      </c>
      <c r="E18" s="41" t="s">
        <v>22</v>
      </c>
      <c r="F18" s="21">
        <v>16</v>
      </c>
      <c r="G18" s="41">
        <v>21</v>
      </c>
      <c r="H18" s="41" t="s">
        <v>22</v>
      </c>
      <c r="I18" s="21">
        <v>11</v>
      </c>
      <c r="J18" s="41"/>
      <c r="K18" s="41" t="s">
        <v>22</v>
      </c>
      <c r="L18" s="21"/>
      <c r="M18" s="45">
        <f t="shared" si="0"/>
        <v>42</v>
      </c>
      <c r="N18" s="46">
        <f t="shared" si="1"/>
        <v>27</v>
      </c>
      <c r="O18" s="136">
        <f t="shared" si="2"/>
        <v>2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142" t="s">
        <v>143</v>
      </c>
      <c r="C19" s="52" t="s">
        <v>88</v>
      </c>
      <c r="D19" s="42">
        <v>18</v>
      </c>
      <c r="E19" s="44" t="s">
        <v>22</v>
      </c>
      <c r="F19" s="23">
        <v>21</v>
      </c>
      <c r="G19" s="42">
        <v>16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34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C8</f>
        <v>VÝBĚR PRAHY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310</v>
      </c>
      <c r="N20" s="48">
        <f t="shared" si="6"/>
        <v>231</v>
      </c>
      <c r="O20" s="47">
        <f t="shared" si="6"/>
        <v>12</v>
      </c>
      <c r="P20" s="49">
        <f t="shared" si="6"/>
        <v>3</v>
      </c>
      <c r="Q20" s="47">
        <f t="shared" si="6"/>
        <v>6</v>
      </c>
      <c r="R20" s="48">
        <f t="shared" si="6"/>
        <v>1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161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173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154</v>
      </c>
      <c r="C13" s="140" t="s">
        <v>129</v>
      </c>
      <c r="D13" s="41">
        <v>21</v>
      </c>
      <c r="E13" s="43" t="s">
        <v>22</v>
      </c>
      <c r="F13" s="21">
        <v>12</v>
      </c>
      <c r="G13" s="41">
        <v>21</v>
      </c>
      <c r="H13" s="43" t="s">
        <v>22</v>
      </c>
      <c r="I13" s="21">
        <v>17</v>
      </c>
      <c r="J13" s="41"/>
      <c r="K13" s="43" t="s">
        <v>22</v>
      </c>
      <c r="L13" s="21"/>
      <c r="M13" s="45">
        <f aca="true" t="shared" si="0" ref="M13:M19">D13+G13+J13</f>
        <v>42</v>
      </c>
      <c r="N13" s="46">
        <f aca="true" t="shared" si="1" ref="N13:N19">F13+I13+L13</f>
        <v>29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0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140" t="s">
        <v>155</v>
      </c>
      <c r="C14" s="140" t="s">
        <v>128</v>
      </c>
      <c r="D14" s="41">
        <v>19</v>
      </c>
      <c r="E14" s="41" t="s">
        <v>22</v>
      </c>
      <c r="F14" s="21">
        <v>21</v>
      </c>
      <c r="G14" s="41">
        <v>21</v>
      </c>
      <c r="H14" s="41" t="s">
        <v>22</v>
      </c>
      <c r="I14" s="21">
        <v>18</v>
      </c>
      <c r="J14" s="41">
        <v>16</v>
      </c>
      <c r="K14" s="41" t="s">
        <v>22</v>
      </c>
      <c r="L14" s="21">
        <v>21</v>
      </c>
      <c r="M14" s="45">
        <f t="shared" si="0"/>
        <v>56</v>
      </c>
      <c r="N14" s="46">
        <f t="shared" si="1"/>
        <v>60</v>
      </c>
      <c r="O14" s="136">
        <f t="shared" si="2"/>
        <v>1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140" t="s">
        <v>162</v>
      </c>
      <c r="C15" s="140" t="s">
        <v>127</v>
      </c>
      <c r="D15" s="41">
        <v>14</v>
      </c>
      <c r="E15" s="41" t="s">
        <v>22</v>
      </c>
      <c r="F15" s="21">
        <v>21</v>
      </c>
      <c r="G15" s="41">
        <v>15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29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141" t="s">
        <v>140</v>
      </c>
      <c r="C16" s="141" t="s">
        <v>126</v>
      </c>
      <c r="D16" s="41">
        <v>21</v>
      </c>
      <c r="E16" s="41" t="s">
        <v>22</v>
      </c>
      <c r="F16" s="21">
        <v>15</v>
      </c>
      <c r="G16" s="41">
        <v>21</v>
      </c>
      <c r="H16" s="41" t="s">
        <v>22</v>
      </c>
      <c r="I16" s="21">
        <v>11</v>
      </c>
      <c r="J16" s="41"/>
      <c r="K16" s="41" t="s">
        <v>22</v>
      </c>
      <c r="L16" s="21"/>
      <c r="M16" s="45">
        <f t="shared" si="0"/>
        <v>42</v>
      </c>
      <c r="N16" s="46">
        <f t="shared" si="1"/>
        <v>26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141" t="s">
        <v>141</v>
      </c>
      <c r="C17" s="141" t="s">
        <v>123</v>
      </c>
      <c r="D17" s="41">
        <v>23</v>
      </c>
      <c r="E17" s="41" t="s">
        <v>22</v>
      </c>
      <c r="F17" s="21">
        <v>21</v>
      </c>
      <c r="G17" s="41">
        <v>21</v>
      </c>
      <c r="H17" s="41" t="s">
        <v>22</v>
      </c>
      <c r="I17" s="21">
        <v>13</v>
      </c>
      <c r="J17" s="41"/>
      <c r="K17" s="41" t="s">
        <v>22</v>
      </c>
      <c r="L17" s="21"/>
      <c r="M17" s="45">
        <f t="shared" si="0"/>
        <v>44</v>
      </c>
      <c r="N17" s="46">
        <f t="shared" si="1"/>
        <v>34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142</v>
      </c>
      <c r="C18" s="141" t="s">
        <v>124</v>
      </c>
      <c r="D18" s="41">
        <v>21</v>
      </c>
      <c r="E18" s="41" t="s">
        <v>22</v>
      </c>
      <c r="F18" s="21">
        <v>18</v>
      </c>
      <c r="G18" s="41">
        <v>21</v>
      </c>
      <c r="H18" s="41" t="s">
        <v>22</v>
      </c>
      <c r="I18" s="21">
        <v>17</v>
      </c>
      <c r="J18" s="41"/>
      <c r="K18" s="41" t="s">
        <v>22</v>
      </c>
      <c r="L18" s="21"/>
      <c r="M18" s="45">
        <f t="shared" si="0"/>
        <v>42</v>
      </c>
      <c r="N18" s="46">
        <f t="shared" si="1"/>
        <v>35</v>
      </c>
      <c r="O18" s="136">
        <f t="shared" si="2"/>
        <v>2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142" t="s">
        <v>156</v>
      </c>
      <c r="C19" s="142" t="s">
        <v>125</v>
      </c>
      <c r="D19" s="42">
        <v>10</v>
      </c>
      <c r="E19" s="44" t="s">
        <v>22</v>
      </c>
      <c r="F19" s="23">
        <v>21</v>
      </c>
      <c r="G19" s="42">
        <v>14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24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C8</f>
        <v>VÝBĚR PRAHY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279</v>
      </c>
      <c r="N20" s="48">
        <f t="shared" si="6"/>
        <v>268</v>
      </c>
      <c r="O20" s="47">
        <f t="shared" si="6"/>
        <v>9</v>
      </c>
      <c r="P20" s="49">
        <f t="shared" si="6"/>
        <v>6</v>
      </c>
      <c r="Q20" s="47">
        <f t="shared" si="6"/>
        <v>4</v>
      </c>
      <c r="R20" s="48">
        <f t="shared" si="6"/>
        <v>3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61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59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106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150</v>
      </c>
      <c r="C13" s="140" t="s">
        <v>154</v>
      </c>
      <c r="D13" s="41">
        <v>17</v>
      </c>
      <c r="E13" s="43" t="s">
        <v>22</v>
      </c>
      <c r="F13" s="21">
        <v>21</v>
      </c>
      <c r="G13" s="41">
        <v>18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35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151</v>
      </c>
      <c r="C14" s="140" t="s">
        <v>155</v>
      </c>
      <c r="D14" s="41">
        <v>9</v>
      </c>
      <c r="E14" s="41" t="s">
        <v>22</v>
      </c>
      <c r="F14" s="21">
        <v>21</v>
      </c>
      <c r="G14" s="41">
        <v>7</v>
      </c>
      <c r="H14" s="41" t="s">
        <v>22</v>
      </c>
      <c r="I14" s="21">
        <v>21</v>
      </c>
      <c r="J14" s="41"/>
      <c r="K14" s="41" t="s">
        <v>22</v>
      </c>
      <c r="L14" s="21"/>
      <c r="M14" s="45">
        <f t="shared" si="0"/>
        <v>16</v>
      </c>
      <c r="N14" s="46">
        <f t="shared" si="1"/>
        <v>42</v>
      </c>
      <c r="O14" s="136">
        <f t="shared" si="2"/>
        <v>0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51" t="s">
        <v>152</v>
      </c>
      <c r="C15" s="140" t="s">
        <v>162</v>
      </c>
      <c r="D15" s="41">
        <v>16</v>
      </c>
      <c r="E15" s="41" t="s">
        <v>22</v>
      </c>
      <c r="F15" s="21">
        <v>21</v>
      </c>
      <c r="G15" s="41">
        <v>11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27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9" t="s">
        <v>149</v>
      </c>
      <c r="C16" s="141" t="s">
        <v>140</v>
      </c>
      <c r="D16" s="41">
        <v>7</v>
      </c>
      <c r="E16" s="41" t="s">
        <v>22</v>
      </c>
      <c r="F16" s="21">
        <v>21</v>
      </c>
      <c r="G16" s="41">
        <v>4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11</v>
      </c>
      <c r="N16" s="46">
        <f t="shared" si="1"/>
        <v>42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9" t="s">
        <v>79</v>
      </c>
      <c r="C17" s="141" t="s">
        <v>141</v>
      </c>
      <c r="D17" s="41">
        <v>11</v>
      </c>
      <c r="E17" s="41" t="s">
        <v>22</v>
      </c>
      <c r="F17" s="21">
        <v>21</v>
      </c>
      <c r="G17" s="41">
        <v>4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15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153</v>
      </c>
      <c r="C18" s="141" t="s">
        <v>142</v>
      </c>
      <c r="D18" s="41">
        <v>21</v>
      </c>
      <c r="E18" s="41" t="s">
        <v>22</v>
      </c>
      <c r="F18" s="21">
        <v>19</v>
      </c>
      <c r="G18" s="41">
        <v>16</v>
      </c>
      <c r="H18" s="41" t="s">
        <v>22</v>
      </c>
      <c r="I18" s="21">
        <v>21</v>
      </c>
      <c r="J18" s="41">
        <v>8</v>
      </c>
      <c r="K18" s="41" t="s">
        <v>22</v>
      </c>
      <c r="L18" s="21">
        <v>21</v>
      </c>
      <c r="M18" s="45">
        <f t="shared" si="0"/>
        <v>45</v>
      </c>
      <c r="N18" s="46">
        <f t="shared" si="1"/>
        <v>61</v>
      </c>
      <c r="O18" s="136">
        <f t="shared" si="2"/>
        <v>1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9" t="s">
        <v>80</v>
      </c>
      <c r="C19" s="142" t="s">
        <v>156</v>
      </c>
      <c r="D19" s="42">
        <v>21</v>
      </c>
      <c r="E19" s="44" t="s">
        <v>22</v>
      </c>
      <c r="F19" s="23">
        <v>5</v>
      </c>
      <c r="G19" s="42">
        <v>16</v>
      </c>
      <c r="H19" s="44" t="s">
        <v>22</v>
      </c>
      <c r="I19" s="23">
        <v>21</v>
      </c>
      <c r="J19" s="42">
        <v>21</v>
      </c>
      <c r="K19" s="44" t="s">
        <v>22</v>
      </c>
      <c r="L19" s="23">
        <v>18</v>
      </c>
      <c r="M19" s="45">
        <f t="shared" si="0"/>
        <v>58</v>
      </c>
      <c r="N19" s="46">
        <f t="shared" si="1"/>
        <v>44</v>
      </c>
      <c r="O19" s="45">
        <f t="shared" si="2"/>
        <v>2</v>
      </c>
      <c r="P19" s="139">
        <f t="shared" si="3"/>
        <v>1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30" t="str">
        <f>C9</f>
        <v>VÝBĚR PRAHY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207</v>
      </c>
      <c r="N20" s="48">
        <f t="shared" si="6"/>
        <v>315</v>
      </c>
      <c r="O20" s="47">
        <f t="shared" si="6"/>
        <v>3</v>
      </c>
      <c r="P20" s="49">
        <f t="shared" si="6"/>
        <v>13</v>
      </c>
      <c r="Q20" s="47">
        <f t="shared" si="6"/>
        <v>1</v>
      </c>
      <c r="R20" s="48">
        <f t="shared" si="6"/>
        <v>6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2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0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27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</row>
    <row r="3" spans="1:25" ht="23.25">
      <c r="A3" s="3"/>
      <c r="B3" s="53" t="s">
        <v>53</v>
      </c>
      <c r="C3" s="128"/>
      <c r="D3" s="53"/>
      <c r="E3" s="53"/>
      <c r="F3" s="50"/>
      <c r="G3" s="50"/>
      <c r="H3" s="50"/>
      <c r="I3" s="53"/>
      <c r="J3" s="53"/>
      <c r="K3" s="53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50" customFormat="1" ht="30" customHeight="1" thickBot="1" thickTop="1">
      <c r="B5" s="54"/>
      <c r="C5" s="55" t="s">
        <v>55</v>
      </c>
      <c r="D5" s="170">
        <v>1</v>
      </c>
      <c r="E5" s="171"/>
      <c r="F5" s="172"/>
      <c r="G5" s="173">
        <v>2</v>
      </c>
      <c r="H5" s="171"/>
      <c r="I5" s="172"/>
      <c r="J5" s="173">
        <v>3</v>
      </c>
      <c r="K5" s="171"/>
      <c r="L5" s="172"/>
      <c r="M5" s="174" t="s">
        <v>32</v>
      </c>
      <c r="N5" s="175"/>
      <c r="O5" s="176"/>
      <c r="P5" s="175" t="s">
        <v>30</v>
      </c>
      <c r="Q5" s="175"/>
      <c r="R5" s="176"/>
      <c r="S5" s="177" t="s">
        <v>31</v>
      </c>
      <c r="T5" s="175"/>
      <c r="U5" s="176"/>
      <c r="V5" s="56" t="s">
        <v>23</v>
      </c>
      <c r="W5" s="57" t="s">
        <v>24</v>
      </c>
    </row>
    <row r="6" spans="1:25" ht="19.5" customHeight="1">
      <c r="A6" s="3"/>
      <c r="B6" s="151">
        <v>1</v>
      </c>
      <c r="C6" s="58"/>
      <c r="D6" s="108"/>
      <c r="E6" s="109"/>
      <c r="F6" s="110"/>
      <c r="G6" s="99">
        <f>'jca-zc'!Q20</f>
        <v>5</v>
      </c>
      <c r="H6" s="100" t="s">
        <v>22</v>
      </c>
      <c r="I6" s="68">
        <f>'jca-zc'!R20</f>
        <v>2</v>
      </c>
      <c r="J6" s="99">
        <f>'skb-jca'!R20</f>
        <v>7</v>
      </c>
      <c r="K6" s="100" t="s">
        <v>22</v>
      </c>
      <c r="L6" s="68">
        <f>'skb-jca'!Q20</f>
        <v>0</v>
      </c>
      <c r="M6" s="94"/>
      <c r="N6" s="72"/>
      <c r="O6" s="87"/>
      <c r="P6" s="73"/>
      <c r="Q6" s="72"/>
      <c r="R6" s="74"/>
      <c r="S6" s="71">
        <f>G6+J6</f>
        <v>12</v>
      </c>
      <c r="T6" s="75" t="s">
        <v>22</v>
      </c>
      <c r="U6" s="87">
        <f>I6+L6</f>
        <v>2</v>
      </c>
      <c r="V6" s="154">
        <f>SUM(IF(D6="",0,IF(D6&gt;F6,3,IF(D6=F6,2,1))),IF(G6="",0,IF(G6&gt;I6,3,IF(G6=I6,2,1))),IF(J6="",0,IF(J6&gt;L6,3,IF(J6=L6,2,1))),)</f>
        <v>6</v>
      </c>
      <c r="W6" s="166" t="s">
        <v>42</v>
      </c>
      <c r="X6" s="3"/>
      <c r="Y6" s="3"/>
    </row>
    <row r="7" spans="1:25" ht="19.5" customHeight="1">
      <c r="A7" s="3"/>
      <c r="B7" s="152"/>
      <c r="C7" s="59" t="s">
        <v>62</v>
      </c>
      <c r="D7" s="111"/>
      <c r="E7" s="112"/>
      <c r="F7" s="113"/>
      <c r="G7" s="102">
        <f>'jca-zc'!O20</f>
        <v>11</v>
      </c>
      <c r="H7" s="103" t="s">
        <v>22</v>
      </c>
      <c r="I7" s="69">
        <f>'jca-zc'!P20</f>
        <v>5</v>
      </c>
      <c r="J7" s="102">
        <f>'skb-jca'!P20</f>
        <v>14</v>
      </c>
      <c r="K7" s="103" t="s">
        <v>22</v>
      </c>
      <c r="L7" s="69">
        <f>'skb-jca'!O20</f>
        <v>0</v>
      </c>
      <c r="M7" s="89"/>
      <c r="N7" s="76"/>
      <c r="O7" s="79"/>
      <c r="P7" s="77">
        <f>G7+J7</f>
        <v>25</v>
      </c>
      <c r="Q7" s="78" t="s">
        <v>22</v>
      </c>
      <c r="R7" s="79">
        <f>I7+L7</f>
        <v>5</v>
      </c>
      <c r="S7" s="80"/>
      <c r="T7" s="81"/>
      <c r="U7" s="124"/>
      <c r="V7" s="155"/>
      <c r="W7" s="167"/>
      <c r="X7" s="3"/>
      <c r="Y7" s="3"/>
    </row>
    <row r="8" spans="1:25" ht="19.5" customHeight="1" thickBot="1">
      <c r="A8" s="3"/>
      <c r="B8" s="153"/>
      <c r="C8" s="60"/>
      <c r="D8" s="114"/>
      <c r="E8" s="115"/>
      <c r="F8" s="116"/>
      <c r="G8" s="105">
        <f>'jca-zc'!M20</f>
        <v>324</v>
      </c>
      <c r="H8" s="106" t="s">
        <v>22</v>
      </c>
      <c r="I8" s="70">
        <f>'jca-zc'!N20</f>
        <v>253</v>
      </c>
      <c r="J8" s="105">
        <f>'skb-jca'!N20</f>
        <v>296</v>
      </c>
      <c r="K8" s="106" t="s">
        <v>22</v>
      </c>
      <c r="L8" s="70">
        <f>'skb-jca'!M20</f>
        <v>122</v>
      </c>
      <c r="M8" s="95">
        <f>G8+J8</f>
        <v>620</v>
      </c>
      <c r="N8" s="88" t="s">
        <v>22</v>
      </c>
      <c r="O8" s="117">
        <f>I8+L8</f>
        <v>375</v>
      </c>
      <c r="P8" s="82"/>
      <c r="Q8" s="83"/>
      <c r="R8" s="84"/>
      <c r="S8" s="85"/>
      <c r="T8" s="86"/>
      <c r="U8" s="125"/>
      <c r="V8" s="156"/>
      <c r="W8" s="168"/>
      <c r="X8" s="3"/>
      <c r="Y8" s="3"/>
    </row>
    <row r="9" spans="1:25" ht="19.5" customHeight="1">
      <c r="A9" s="3"/>
      <c r="B9" s="151">
        <v>2</v>
      </c>
      <c r="C9" s="58"/>
      <c r="D9" s="118">
        <f>I6</f>
        <v>2</v>
      </c>
      <c r="E9" s="100" t="s">
        <v>22</v>
      </c>
      <c r="F9" s="101">
        <f>G6</f>
        <v>5</v>
      </c>
      <c r="G9" s="119"/>
      <c r="H9" s="109"/>
      <c r="I9" s="110"/>
      <c r="J9" s="99">
        <f>'zc-skb'!Q20</f>
        <v>6</v>
      </c>
      <c r="K9" s="100" t="s">
        <v>22</v>
      </c>
      <c r="L9" s="68">
        <f>'zc-skb'!R20</f>
        <v>1</v>
      </c>
      <c r="M9" s="94"/>
      <c r="N9" s="72"/>
      <c r="O9" s="87"/>
      <c r="P9" s="73"/>
      <c r="Q9" s="72"/>
      <c r="R9" s="74"/>
      <c r="S9" s="71">
        <f>D9+J9</f>
        <v>8</v>
      </c>
      <c r="T9" s="75" t="s">
        <v>22</v>
      </c>
      <c r="U9" s="87">
        <f>F9+L9</f>
        <v>6</v>
      </c>
      <c r="V9" s="154">
        <f>SUM(IF(D9="",0,IF(D9&gt;F9,3,IF(D9=F9,2,1))),IF(G9="",0,IF(G9&gt;I9,3,IF(G9=I9,2,1))),IF(J9="",0,IF(J9&gt;L9,3,IF(J9=L9,2,1))),)</f>
        <v>4</v>
      </c>
      <c r="W9" s="166" t="s">
        <v>43</v>
      </c>
      <c r="X9" s="3"/>
      <c r="Y9" s="3"/>
    </row>
    <row r="10" spans="1:25" ht="19.5" customHeight="1">
      <c r="A10" s="3"/>
      <c r="B10" s="152"/>
      <c r="C10" s="59" t="s">
        <v>63</v>
      </c>
      <c r="D10" s="120">
        <f>I7</f>
        <v>5</v>
      </c>
      <c r="E10" s="103" t="s">
        <v>22</v>
      </c>
      <c r="F10" s="104">
        <f>G7</f>
        <v>11</v>
      </c>
      <c r="G10" s="121"/>
      <c r="H10" s="112"/>
      <c r="I10" s="113"/>
      <c r="J10" s="102">
        <f>'zc-skb'!O20</f>
        <v>13</v>
      </c>
      <c r="K10" s="103" t="s">
        <v>22</v>
      </c>
      <c r="L10" s="69">
        <f>'zc-skb'!P20</f>
        <v>3</v>
      </c>
      <c r="M10" s="89"/>
      <c r="N10" s="76"/>
      <c r="O10" s="79"/>
      <c r="P10" s="77">
        <f>D10+J10</f>
        <v>18</v>
      </c>
      <c r="Q10" s="78" t="s">
        <v>22</v>
      </c>
      <c r="R10" s="79">
        <f>F10+L10</f>
        <v>14</v>
      </c>
      <c r="S10" s="80"/>
      <c r="T10" s="81"/>
      <c r="U10" s="124"/>
      <c r="V10" s="155"/>
      <c r="W10" s="167"/>
      <c r="X10" s="3"/>
      <c r="Y10" s="3"/>
    </row>
    <row r="11" spans="1:28" ht="19.5" customHeight="1" thickBot="1">
      <c r="A11" s="3"/>
      <c r="B11" s="153"/>
      <c r="C11" s="60"/>
      <c r="D11" s="122">
        <f>I8</f>
        <v>253</v>
      </c>
      <c r="E11" s="106" t="s">
        <v>22</v>
      </c>
      <c r="F11" s="107">
        <f>G8</f>
        <v>324</v>
      </c>
      <c r="G11" s="123"/>
      <c r="H11" s="115"/>
      <c r="I11" s="116"/>
      <c r="J11" s="105">
        <f>'zc-skb'!M20</f>
        <v>331</v>
      </c>
      <c r="K11" s="106" t="s">
        <v>22</v>
      </c>
      <c r="L11" s="70">
        <f>'zc-skb'!N20</f>
        <v>201</v>
      </c>
      <c r="M11" s="95">
        <f>D11+J11</f>
        <v>584</v>
      </c>
      <c r="N11" s="88" t="s">
        <v>22</v>
      </c>
      <c r="O11" s="117">
        <f>F11+L11</f>
        <v>525</v>
      </c>
      <c r="P11" s="82"/>
      <c r="Q11" s="83"/>
      <c r="R11" s="84"/>
      <c r="S11" s="85"/>
      <c r="T11" s="86"/>
      <c r="U11" s="125"/>
      <c r="V11" s="156"/>
      <c r="W11" s="168"/>
      <c r="X11" s="3"/>
      <c r="Y11" s="3"/>
      <c r="AA11" s="62"/>
      <c r="AB11" s="62"/>
    </row>
    <row r="12" spans="1:28" ht="19.5" customHeight="1">
      <c r="A12" s="3"/>
      <c r="B12" s="151">
        <v>3</v>
      </c>
      <c r="C12" s="58"/>
      <c r="D12" s="118">
        <f>L6</f>
        <v>0</v>
      </c>
      <c r="E12" s="100" t="s">
        <v>22</v>
      </c>
      <c r="F12" s="68">
        <f>J6</f>
        <v>7</v>
      </c>
      <c r="G12" s="99">
        <f>L9</f>
        <v>1</v>
      </c>
      <c r="H12" s="100" t="s">
        <v>22</v>
      </c>
      <c r="I12" s="101">
        <f>J9</f>
        <v>6</v>
      </c>
      <c r="J12" s="119"/>
      <c r="K12" s="109"/>
      <c r="L12" s="110"/>
      <c r="M12" s="94"/>
      <c r="N12" s="72"/>
      <c r="O12" s="87"/>
      <c r="P12" s="73"/>
      <c r="Q12" s="72"/>
      <c r="R12" s="74"/>
      <c r="S12" s="71">
        <f>D12+G12</f>
        <v>1</v>
      </c>
      <c r="T12" s="75" t="s">
        <v>22</v>
      </c>
      <c r="U12" s="87">
        <f>F12+I12</f>
        <v>13</v>
      </c>
      <c r="V12" s="154">
        <f>SUM(IF(D12="",0,IF(D12&gt;F12,3,IF(D12=F12,2,1))),IF(G12="",0,IF(G12&gt;I12,3,IF(G12=I12,2,1))),IF(J12="",0,IF(J12&gt;L12,3,IF(J12=L12,2,1))))</f>
        <v>2</v>
      </c>
      <c r="W12" s="157" t="s">
        <v>44</v>
      </c>
      <c r="X12" s="3"/>
      <c r="Y12" s="61"/>
      <c r="AA12" s="62"/>
      <c r="AB12" s="62"/>
    </row>
    <row r="13" spans="1:28" ht="19.5" customHeight="1">
      <c r="A13" s="3"/>
      <c r="B13" s="152"/>
      <c r="C13" s="59" t="s">
        <v>64</v>
      </c>
      <c r="D13" s="120">
        <f>L7</f>
        <v>0</v>
      </c>
      <c r="E13" s="103" t="s">
        <v>22</v>
      </c>
      <c r="F13" s="69">
        <f>J7</f>
        <v>14</v>
      </c>
      <c r="G13" s="102">
        <f>L10</f>
        <v>3</v>
      </c>
      <c r="H13" s="103" t="s">
        <v>22</v>
      </c>
      <c r="I13" s="104">
        <f>J10</f>
        <v>13</v>
      </c>
      <c r="J13" s="121"/>
      <c r="K13" s="112"/>
      <c r="L13" s="113"/>
      <c r="M13" s="89"/>
      <c r="N13" s="76"/>
      <c r="O13" s="79"/>
      <c r="P13" s="77">
        <f>D13+G13</f>
        <v>3</v>
      </c>
      <c r="Q13" s="78" t="s">
        <v>22</v>
      </c>
      <c r="R13" s="79">
        <f>F13+I13</f>
        <v>27</v>
      </c>
      <c r="S13" s="80"/>
      <c r="T13" s="81"/>
      <c r="U13" s="124"/>
      <c r="V13" s="155"/>
      <c r="W13" s="158"/>
      <c r="X13" s="3"/>
      <c r="Y13" s="61"/>
      <c r="AA13" s="62"/>
      <c r="AB13" s="62"/>
    </row>
    <row r="14" spans="1:28" ht="19.5" customHeight="1" thickBot="1">
      <c r="A14" s="3"/>
      <c r="B14" s="153"/>
      <c r="C14" s="60"/>
      <c r="D14" s="122">
        <f>L8</f>
        <v>122</v>
      </c>
      <c r="E14" s="106" t="s">
        <v>22</v>
      </c>
      <c r="F14" s="70">
        <f>J8</f>
        <v>296</v>
      </c>
      <c r="G14" s="105">
        <f>L11</f>
        <v>201</v>
      </c>
      <c r="H14" s="106" t="s">
        <v>22</v>
      </c>
      <c r="I14" s="107">
        <f>J11</f>
        <v>331</v>
      </c>
      <c r="J14" s="121"/>
      <c r="K14" s="112"/>
      <c r="L14" s="113"/>
      <c r="M14" s="95">
        <f>D14+G14</f>
        <v>323</v>
      </c>
      <c r="N14" s="88" t="s">
        <v>22</v>
      </c>
      <c r="O14" s="117">
        <f>F14+I14</f>
        <v>627</v>
      </c>
      <c r="P14" s="82"/>
      <c r="Q14" s="83"/>
      <c r="R14" s="84"/>
      <c r="S14" s="85"/>
      <c r="T14" s="86"/>
      <c r="U14" s="125"/>
      <c r="V14" s="156"/>
      <c r="W14" s="159"/>
      <c r="X14" s="3"/>
      <c r="Y14" s="61"/>
      <c r="AA14" s="62"/>
      <c r="AB14" s="62"/>
    </row>
    <row r="15" spans="1:30" ht="12.75">
      <c r="A15" s="3"/>
      <c r="C15" s="3"/>
      <c r="D15" s="160" t="s">
        <v>25</v>
      </c>
      <c r="E15" s="161"/>
      <c r="F15" s="162"/>
      <c r="G15" s="163" t="s">
        <v>26</v>
      </c>
      <c r="H15" s="164"/>
      <c r="I15" s="165"/>
      <c r="J15" s="163" t="s">
        <v>27</v>
      </c>
      <c r="K15" s="164"/>
      <c r="L15" s="1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62"/>
      <c r="AB15" s="62"/>
      <c r="AC15" s="62"/>
      <c r="AD15" s="62"/>
    </row>
    <row r="16" spans="1:30" ht="12.75">
      <c r="A16" s="3"/>
      <c r="C16" s="3" t="s">
        <v>28</v>
      </c>
      <c r="D16" s="145" t="s">
        <v>48</v>
      </c>
      <c r="E16" s="146"/>
      <c r="F16" s="147"/>
      <c r="G16" s="145" t="s">
        <v>49</v>
      </c>
      <c r="H16" s="146"/>
      <c r="I16" s="147"/>
      <c r="J16" s="145" t="s">
        <v>51</v>
      </c>
      <c r="K16" s="146"/>
      <c r="L16" s="14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30"/>
      <c r="Y16" s="3"/>
      <c r="AC16" s="62"/>
      <c r="AD16" s="62"/>
    </row>
    <row r="17" spans="1:30" ht="12.75">
      <c r="A17" s="3"/>
      <c r="C17" s="3"/>
      <c r="D17" s="148" t="s">
        <v>29</v>
      </c>
      <c r="E17" s="149"/>
      <c r="F17" s="150"/>
      <c r="G17" s="148" t="s">
        <v>50</v>
      </c>
      <c r="H17" s="149"/>
      <c r="I17" s="150"/>
      <c r="J17" s="148" t="s">
        <v>52</v>
      </c>
      <c r="K17" s="149"/>
      <c r="L17" s="15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30"/>
      <c r="Y17" s="3"/>
      <c r="AC17" s="62"/>
      <c r="AD17" s="62"/>
    </row>
    <row r="18" spans="1:30" ht="12.75">
      <c r="A18" s="3"/>
      <c r="C18" s="30"/>
      <c r="D18" s="97"/>
      <c r="E18" s="97"/>
      <c r="F18" s="97"/>
      <c r="G18" s="97"/>
      <c r="H18" s="97"/>
      <c r="I18" s="97"/>
      <c r="J18" s="96"/>
      <c r="K18" s="96"/>
      <c r="L18" s="96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30"/>
      <c r="Y18" s="3"/>
      <c r="AC18" s="62"/>
      <c r="AD18" s="62"/>
    </row>
    <row r="19" spans="1:30" ht="12.75">
      <c r="A19" s="3"/>
      <c r="C19" s="30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30"/>
      <c r="Y19" s="3"/>
      <c r="AC19" s="62"/>
      <c r="AD19" s="62"/>
    </row>
    <row r="20" spans="1:30" ht="12.75">
      <c r="A20" s="3"/>
      <c r="C20" s="30"/>
      <c r="D20" s="96"/>
      <c r="E20" s="96"/>
      <c r="F20" s="96"/>
      <c r="G20" s="96"/>
      <c r="H20" s="96"/>
      <c r="I20" s="96"/>
      <c r="J20" s="96"/>
      <c r="K20" s="96"/>
      <c r="L20" s="96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"/>
      <c r="Y20" s="3"/>
      <c r="AD20" s="62"/>
    </row>
    <row r="21" spans="1:30" ht="12.75">
      <c r="A21" s="3"/>
      <c r="C21" s="3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"/>
      <c r="S21" s="3"/>
      <c r="T21" s="3"/>
      <c r="U21" s="3"/>
      <c r="V21" s="3"/>
      <c r="W21" s="3"/>
      <c r="X21" s="3"/>
      <c r="Y21" s="3"/>
      <c r="AD21" s="6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0"/>
      <c r="S22" s="30"/>
      <c r="T22" s="30"/>
      <c r="U22" s="3"/>
      <c r="V22" s="3"/>
      <c r="W22" s="3"/>
      <c r="X22" s="3"/>
      <c r="Y22" s="3"/>
      <c r="AD22" s="62"/>
    </row>
    <row r="23" spans="12:20" ht="12.75">
      <c r="L23" s="62"/>
      <c r="M23" s="62"/>
      <c r="N23" s="62"/>
      <c r="O23" s="62"/>
      <c r="P23" s="62"/>
      <c r="Q23" s="62"/>
      <c r="R23" s="62"/>
      <c r="S23" s="62"/>
      <c r="T23" s="62"/>
    </row>
    <row r="24" spans="28:29" ht="12.75">
      <c r="AB24" s="62"/>
      <c r="AC24" s="62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66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64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105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111</v>
      </c>
      <c r="C13" s="140" t="s">
        <v>70</v>
      </c>
      <c r="D13" s="41">
        <v>21</v>
      </c>
      <c r="E13" s="43" t="s">
        <v>22</v>
      </c>
      <c r="F13" s="21">
        <v>11</v>
      </c>
      <c r="G13" s="41">
        <v>21</v>
      </c>
      <c r="H13" s="43" t="s">
        <v>22</v>
      </c>
      <c r="I13" s="21">
        <v>10</v>
      </c>
      <c r="J13" s="41"/>
      <c r="K13" s="43" t="s">
        <v>22</v>
      </c>
      <c r="L13" s="21"/>
      <c r="M13" s="45">
        <f aca="true" t="shared" si="0" ref="M13:M19">D13+G13+J13</f>
        <v>42</v>
      </c>
      <c r="N13" s="46">
        <f aca="true" t="shared" si="1" ref="N13:N19">F13+I13+L13</f>
        <v>21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0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140" t="s">
        <v>67</v>
      </c>
      <c r="C14" s="140" t="s">
        <v>109</v>
      </c>
      <c r="D14" s="41">
        <v>20</v>
      </c>
      <c r="E14" s="41" t="s">
        <v>22</v>
      </c>
      <c r="F14" s="21">
        <v>22</v>
      </c>
      <c r="G14" s="41">
        <v>21</v>
      </c>
      <c r="H14" s="41" t="s">
        <v>22</v>
      </c>
      <c r="I14" s="21">
        <v>14</v>
      </c>
      <c r="J14" s="41">
        <v>17</v>
      </c>
      <c r="K14" s="41" t="s">
        <v>22</v>
      </c>
      <c r="L14" s="21">
        <v>21</v>
      </c>
      <c r="M14" s="45">
        <f t="shared" si="0"/>
        <v>58</v>
      </c>
      <c r="N14" s="46">
        <f t="shared" si="1"/>
        <v>57</v>
      </c>
      <c r="O14" s="136">
        <f t="shared" si="2"/>
        <v>1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140" t="s">
        <v>68</v>
      </c>
      <c r="C15" s="140" t="s">
        <v>71</v>
      </c>
      <c r="D15" s="41">
        <v>21</v>
      </c>
      <c r="E15" s="41" t="s">
        <v>22</v>
      </c>
      <c r="F15" s="21">
        <v>16</v>
      </c>
      <c r="G15" s="41">
        <v>21</v>
      </c>
      <c r="H15" s="41" t="s">
        <v>22</v>
      </c>
      <c r="I15" s="21">
        <v>12</v>
      </c>
      <c r="J15" s="41"/>
      <c r="K15" s="41" t="s">
        <v>22</v>
      </c>
      <c r="L15" s="21"/>
      <c r="M15" s="45">
        <f t="shared" si="0"/>
        <v>42</v>
      </c>
      <c r="N15" s="46">
        <f t="shared" si="1"/>
        <v>28</v>
      </c>
      <c r="O15" s="136">
        <f t="shared" si="2"/>
        <v>2</v>
      </c>
      <c r="P15" s="137">
        <f t="shared" si="3"/>
        <v>0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141" t="s">
        <v>104</v>
      </c>
      <c r="C16" s="141" t="s">
        <v>72</v>
      </c>
      <c r="D16" s="41">
        <v>21</v>
      </c>
      <c r="E16" s="41" t="s">
        <v>22</v>
      </c>
      <c r="F16" s="21">
        <v>10</v>
      </c>
      <c r="G16" s="41">
        <v>21</v>
      </c>
      <c r="H16" s="41" t="s">
        <v>22</v>
      </c>
      <c r="I16" s="21">
        <v>18</v>
      </c>
      <c r="J16" s="41"/>
      <c r="K16" s="41" t="s">
        <v>22</v>
      </c>
      <c r="L16" s="21"/>
      <c r="M16" s="45">
        <f t="shared" si="0"/>
        <v>42</v>
      </c>
      <c r="N16" s="46">
        <f t="shared" si="1"/>
        <v>28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141" t="s">
        <v>112</v>
      </c>
      <c r="C17" s="141" t="s">
        <v>108</v>
      </c>
      <c r="D17" s="41">
        <v>21</v>
      </c>
      <c r="E17" s="41" t="s">
        <v>22</v>
      </c>
      <c r="F17" s="21">
        <v>5</v>
      </c>
      <c r="G17" s="41">
        <v>21</v>
      </c>
      <c r="H17" s="41" t="s">
        <v>22</v>
      </c>
      <c r="I17" s="21">
        <v>23</v>
      </c>
      <c r="J17" s="41">
        <v>21</v>
      </c>
      <c r="K17" s="41" t="s">
        <v>22</v>
      </c>
      <c r="L17" s="21">
        <v>15</v>
      </c>
      <c r="M17" s="45">
        <f t="shared" si="0"/>
        <v>63</v>
      </c>
      <c r="N17" s="46">
        <f t="shared" si="1"/>
        <v>43</v>
      </c>
      <c r="O17" s="136">
        <f t="shared" si="2"/>
        <v>2</v>
      </c>
      <c r="P17" s="137">
        <f t="shared" si="3"/>
        <v>1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69</v>
      </c>
      <c r="C18" s="141" t="s">
        <v>74</v>
      </c>
      <c r="D18" s="41">
        <v>21</v>
      </c>
      <c r="E18" s="41" t="s">
        <v>22</v>
      </c>
      <c r="F18" s="21">
        <v>3</v>
      </c>
      <c r="G18" s="41">
        <v>21</v>
      </c>
      <c r="H18" s="41" t="s">
        <v>22</v>
      </c>
      <c r="I18" s="21">
        <v>3</v>
      </c>
      <c r="J18" s="41"/>
      <c r="K18" s="41" t="s">
        <v>22</v>
      </c>
      <c r="L18" s="21"/>
      <c r="M18" s="45">
        <f t="shared" si="0"/>
        <v>42</v>
      </c>
      <c r="N18" s="46">
        <f t="shared" si="1"/>
        <v>6</v>
      </c>
      <c r="O18" s="136">
        <f t="shared" si="2"/>
        <v>2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142" t="s">
        <v>103</v>
      </c>
      <c r="C19" s="142" t="s">
        <v>73</v>
      </c>
      <c r="D19" s="42">
        <v>21</v>
      </c>
      <c r="E19" s="44" t="s">
        <v>22</v>
      </c>
      <c r="F19" s="23">
        <v>10</v>
      </c>
      <c r="G19" s="42">
        <v>21</v>
      </c>
      <c r="H19" s="44" t="s">
        <v>22</v>
      </c>
      <c r="I19" s="23">
        <v>8</v>
      </c>
      <c r="J19" s="42"/>
      <c r="K19" s="44" t="s">
        <v>22</v>
      </c>
      <c r="L19" s="23"/>
      <c r="M19" s="45">
        <f t="shared" si="0"/>
        <v>42</v>
      </c>
      <c r="N19" s="46">
        <f t="shared" si="1"/>
        <v>18</v>
      </c>
      <c r="O19" s="45">
        <f t="shared" si="2"/>
        <v>2</v>
      </c>
      <c r="P19" s="139">
        <f t="shared" si="3"/>
        <v>0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44" t="str">
        <f>C8</f>
        <v>VÝBĚR PLZEŇSKÉHO A KARLOVARSKÉHO KRAJE</v>
      </c>
      <c r="C20" s="143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331</v>
      </c>
      <c r="N20" s="48">
        <f t="shared" si="6"/>
        <v>201</v>
      </c>
      <c r="O20" s="47">
        <f t="shared" si="6"/>
        <v>13</v>
      </c>
      <c r="P20" s="49">
        <f t="shared" si="6"/>
        <v>3</v>
      </c>
      <c r="Q20" s="47">
        <f t="shared" si="6"/>
        <v>6</v>
      </c>
      <c r="R20" s="48">
        <f t="shared" si="6"/>
        <v>1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161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63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105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129</v>
      </c>
      <c r="C13" s="140" t="s">
        <v>110</v>
      </c>
      <c r="D13" s="41">
        <v>21</v>
      </c>
      <c r="E13" s="43" t="s">
        <v>22</v>
      </c>
      <c r="F13" s="21">
        <v>17</v>
      </c>
      <c r="G13" s="41">
        <v>18</v>
      </c>
      <c r="H13" s="43" t="s">
        <v>22</v>
      </c>
      <c r="I13" s="21">
        <v>21</v>
      </c>
      <c r="J13" s="41">
        <v>16</v>
      </c>
      <c r="K13" s="43" t="s">
        <v>22</v>
      </c>
      <c r="L13" s="21">
        <v>21</v>
      </c>
      <c r="M13" s="45">
        <f aca="true" t="shared" si="0" ref="M13:M19">D13+G13+J13</f>
        <v>55</v>
      </c>
      <c r="N13" s="46">
        <f aca="true" t="shared" si="1" ref="N13:N19">F13+I13+L13</f>
        <v>59</v>
      </c>
      <c r="O13" s="134">
        <f aca="true" t="shared" si="2" ref="O13:O19">IF(D13&gt;F13,1,0)+IF(G13&gt;I13,1,0)+IF(J13&gt;L13,1,0)</f>
        <v>1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140" t="s">
        <v>128</v>
      </c>
      <c r="C14" s="140" t="s">
        <v>113</v>
      </c>
      <c r="D14" s="41">
        <v>21</v>
      </c>
      <c r="E14" s="41" t="s">
        <v>22</v>
      </c>
      <c r="F14" s="21">
        <v>11</v>
      </c>
      <c r="G14" s="41">
        <v>21</v>
      </c>
      <c r="H14" s="41" t="s">
        <v>22</v>
      </c>
      <c r="I14" s="21">
        <v>9</v>
      </c>
      <c r="J14" s="41"/>
      <c r="K14" s="41" t="s">
        <v>22</v>
      </c>
      <c r="L14" s="21"/>
      <c r="M14" s="45">
        <f t="shared" si="0"/>
        <v>42</v>
      </c>
      <c r="N14" s="46">
        <f t="shared" si="1"/>
        <v>20</v>
      </c>
      <c r="O14" s="136">
        <f t="shared" si="2"/>
        <v>2</v>
      </c>
      <c r="P14" s="137">
        <f t="shared" si="3"/>
        <v>0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140" t="s">
        <v>127</v>
      </c>
      <c r="C15" s="140" t="s">
        <v>114</v>
      </c>
      <c r="D15" s="41">
        <v>19</v>
      </c>
      <c r="E15" s="41" t="s">
        <v>22</v>
      </c>
      <c r="F15" s="21">
        <v>21</v>
      </c>
      <c r="G15" s="41">
        <v>21</v>
      </c>
      <c r="H15" s="41" t="s">
        <v>22</v>
      </c>
      <c r="I15" s="21">
        <v>18</v>
      </c>
      <c r="J15" s="41">
        <v>21</v>
      </c>
      <c r="K15" s="41" t="s">
        <v>22</v>
      </c>
      <c r="L15" s="21">
        <v>14</v>
      </c>
      <c r="M15" s="45">
        <f t="shared" si="0"/>
        <v>61</v>
      </c>
      <c r="N15" s="46">
        <f t="shared" si="1"/>
        <v>53</v>
      </c>
      <c r="O15" s="136">
        <f t="shared" si="2"/>
        <v>2</v>
      </c>
      <c r="P15" s="137">
        <f t="shared" si="3"/>
        <v>1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141" t="s">
        <v>126</v>
      </c>
      <c r="C16" s="141" t="s">
        <v>104</v>
      </c>
      <c r="D16" s="41">
        <v>25</v>
      </c>
      <c r="E16" s="41" t="s">
        <v>22</v>
      </c>
      <c r="F16" s="21">
        <v>27</v>
      </c>
      <c r="G16" s="41">
        <v>15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40</v>
      </c>
      <c r="N16" s="46">
        <f t="shared" si="1"/>
        <v>48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141" t="s">
        <v>123</v>
      </c>
      <c r="C17" s="141" t="s">
        <v>112</v>
      </c>
      <c r="D17" s="41">
        <v>21</v>
      </c>
      <c r="E17" s="41" t="s">
        <v>22</v>
      </c>
      <c r="F17" s="21">
        <v>16</v>
      </c>
      <c r="G17" s="41">
        <v>21</v>
      </c>
      <c r="H17" s="41" t="s">
        <v>22</v>
      </c>
      <c r="I17" s="21">
        <v>11</v>
      </c>
      <c r="J17" s="41"/>
      <c r="K17" s="41" t="s">
        <v>22</v>
      </c>
      <c r="L17" s="21"/>
      <c r="M17" s="45">
        <f t="shared" si="0"/>
        <v>42</v>
      </c>
      <c r="N17" s="46">
        <f t="shared" si="1"/>
        <v>27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124</v>
      </c>
      <c r="C18" s="141" t="s">
        <v>115</v>
      </c>
      <c r="D18" s="41">
        <v>21</v>
      </c>
      <c r="E18" s="41" t="s">
        <v>22</v>
      </c>
      <c r="F18" s="21">
        <v>6</v>
      </c>
      <c r="G18" s="41">
        <v>21</v>
      </c>
      <c r="H18" s="41" t="s">
        <v>22</v>
      </c>
      <c r="I18" s="21">
        <v>3</v>
      </c>
      <c r="J18" s="41"/>
      <c r="K18" s="41" t="s">
        <v>22</v>
      </c>
      <c r="L18" s="21"/>
      <c r="M18" s="45">
        <f t="shared" si="0"/>
        <v>42</v>
      </c>
      <c r="N18" s="46">
        <f t="shared" si="1"/>
        <v>9</v>
      </c>
      <c r="O18" s="136">
        <f t="shared" si="2"/>
        <v>2</v>
      </c>
      <c r="P18" s="137">
        <f t="shared" si="3"/>
        <v>0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142" t="s">
        <v>125</v>
      </c>
      <c r="C19" s="142" t="s">
        <v>103</v>
      </c>
      <c r="D19" s="42">
        <v>21</v>
      </c>
      <c r="E19" s="44" t="s">
        <v>22</v>
      </c>
      <c r="F19" s="23">
        <v>18</v>
      </c>
      <c r="G19" s="42">
        <v>21</v>
      </c>
      <c r="H19" s="44" t="s">
        <v>22</v>
      </c>
      <c r="I19" s="23">
        <v>19</v>
      </c>
      <c r="J19" s="42"/>
      <c r="K19" s="44" t="s">
        <v>22</v>
      </c>
      <c r="L19" s="23"/>
      <c r="M19" s="45">
        <f t="shared" si="0"/>
        <v>42</v>
      </c>
      <c r="N19" s="46">
        <f t="shared" si="1"/>
        <v>37</v>
      </c>
      <c r="O19" s="45">
        <f t="shared" si="2"/>
        <v>2</v>
      </c>
      <c r="P19" s="139">
        <f t="shared" si="3"/>
        <v>0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30" t="str">
        <f>C8</f>
        <v>JIŽNÍ ČECHY "A"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324</v>
      </c>
      <c r="N20" s="48">
        <f t="shared" si="6"/>
        <v>253</v>
      </c>
      <c r="O20" s="47">
        <f t="shared" si="6"/>
        <v>11</v>
      </c>
      <c r="P20" s="49">
        <f t="shared" si="6"/>
        <v>5</v>
      </c>
      <c r="Q20" s="47">
        <f t="shared" si="6"/>
        <v>5</v>
      </c>
      <c r="R20" s="48">
        <f t="shared" si="6"/>
        <v>2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64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62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105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70</v>
      </c>
      <c r="C13" s="140" t="s">
        <v>157</v>
      </c>
      <c r="D13" s="41">
        <v>5</v>
      </c>
      <c r="E13" s="43" t="s">
        <v>22</v>
      </c>
      <c r="F13" s="21">
        <v>21</v>
      </c>
      <c r="G13" s="41">
        <v>8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13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140" t="s">
        <v>109</v>
      </c>
      <c r="C14" s="140" t="s">
        <v>128</v>
      </c>
      <c r="D14" s="41">
        <v>12</v>
      </c>
      <c r="E14" s="41" t="s">
        <v>22</v>
      </c>
      <c r="F14" s="21">
        <v>21</v>
      </c>
      <c r="G14" s="41">
        <v>7</v>
      </c>
      <c r="H14" s="41" t="s">
        <v>22</v>
      </c>
      <c r="I14" s="21">
        <v>21</v>
      </c>
      <c r="J14" s="41"/>
      <c r="K14" s="41" t="s">
        <v>22</v>
      </c>
      <c r="L14" s="21"/>
      <c r="M14" s="45">
        <f t="shared" si="0"/>
        <v>19</v>
      </c>
      <c r="N14" s="46">
        <f t="shared" si="1"/>
        <v>42</v>
      </c>
      <c r="O14" s="136">
        <f t="shared" si="2"/>
        <v>0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140" t="s">
        <v>71</v>
      </c>
      <c r="C15" s="140" t="s">
        <v>158</v>
      </c>
      <c r="D15" s="41">
        <v>10</v>
      </c>
      <c r="E15" s="41" t="s">
        <v>22</v>
      </c>
      <c r="F15" s="21">
        <v>21</v>
      </c>
      <c r="G15" s="41">
        <v>7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17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141" t="s">
        <v>72</v>
      </c>
      <c r="C16" s="141" t="s">
        <v>159</v>
      </c>
      <c r="D16" s="41">
        <v>10</v>
      </c>
      <c r="E16" s="41" t="s">
        <v>22</v>
      </c>
      <c r="F16" s="21">
        <v>21</v>
      </c>
      <c r="G16" s="41">
        <v>15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25</v>
      </c>
      <c r="N16" s="46">
        <f t="shared" si="1"/>
        <v>42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141" t="s">
        <v>108</v>
      </c>
      <c r="C17" s="141" t="s">
        <v>123</v>
      </c>
      <c r="D17" s="41">
        <v>21</v>
      </c>
      <c r="E17" s="41" t="s">
        <v>22</v>
      </c>
      <c r="F17" s="21">
        <v>23</v>
      </c>
      <c r="G17" s="41">
        <v>11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32</v>
      </c>
      <c r="N17" s="46">
        <f t="shared" si="1"/>
        <v>44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141" t="s">
        <v>74</v>
      </c>
      <c r="C18" s="141" t="s">
        <v>160</v>
      </c>
      <c r="D18" s="41">
        <v>8</v>
      </c>
      <c r="E18" s="41" t="s">
        <v>22</v>
      </c>
      <c r="F18" s="21">
        <v>21</v>
      </c>
      <c r="G18" s="41">
        <v>5</v>
      </c>
      <c r="H18" s="41" t="s">
        <v>22</v>
      </c>
      <c r="I18" s="21">
        <v>21</v>
      </c>
      <c r="J18" s="41"/>
      <c r="K18" s="41" t="s">
        <v>22</v>
      </c>
      <c r="L18" s="21"/>
      <c r="M18" s="45">
        <f t="shared" si="0"/>
        <v>13</v>
      </c>
      <c r="N18" s="46">
        <f t="shared" si="1"/>
        <v>42</v>
      </c>
      <c r="O18" s="136">
        <f t="shared" si="2"/>
        <v>0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142" t="s">
        <v>73</v>
      </c>
      <c r="C19" s="142" t="s">
        <v>125</v>
      </c>
      <c r="D19" s="42">
        <v>1</v>
      </c>
      <c r="E19" s="44" t="s">
        <v>22</v>
      </c>
      <c r="F19" s="23">
        <v>21</v>
      </c>
      <c r="G19" s="42">
        <v>2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3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C9</f>
        <v>JIŽNÍ ČECHY ,,A"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122</v>
      </c>
      <c r="N20" s="48">
        <f t="shared" si="6"/>
        <v>296</v>
      </c>
      <c r="O20" s="47">
        <f t="shared" si="6"/>
        <v>0</v>
      </c>
      <c r="P20" s="49">
        <f t="shared" si="6"/>
        <v>14</v>
      </c>
      <c r="Q20" s="47">
        <f t="shared" si="6"/>
        <v>0</v>
      </c>
      <c r="R20" s="48">
        <f t="shared" si="6"/>
        <v>7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59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163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130</v>
      </c>
      <c r="C13" s="140" t="s">
        <v>137</v>
      </c>
      <c r="D13" s="41">
        <v>13</v>
      </c>
      <c r="E13" s="43" t="s">
        <v>22</v>
      </c>
      <c r="F13" s="21">
        <v>21</v>
      </c>
      <c r="G13" s="41">
        <v>12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25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140" t="s">
        <v>131</v>
      </c>
      <c r="C14" s="140" t="s">
        <v>138</v>
      </c>
      <c r="D14" s="41">
        <v>14</v>
      </c>
      <c r="E14" s="41" t="s">
        <v>22</v>
      </c>
      <c r="F14" s="21">
        <v>21</v>
      </c>
      <c r="G14" s="41">
        <v>21</v>
      </c>
      <c r="H14" s="41" t="s">
        <v>22</v>
      </c>
      <c r="I14" s="21">
        <v>17</v>
      </c>
      <c r="J14" s="41">
        <v>20</v>
      </c>
      <c r="K14" s="41" t="s">
        <v>22</v>
      </c>
      <c r="L14" s="21">
        <v>22</v>
      </c>
      <c r="M14" s="45">
        <f t="shared" si="0"/>
        <v>55</v>
      </c>
      <c r="N14" s="46">
        <f t="shared" si="1"/>
        <v>60</v>
      </c>
      <c r="O14" s="136">
        <f t="shared" si="2"/>
        <v>1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140" t="s">
        <v>132</v>
      </c>
      <c r="C15" s="140" t="s">
        <v>162</v>
      </c>
      <c r="D15" s="41">
        <v>17</v>
      </c>
      <c r="E15" s="41" t="s">
        <v>22</v>
      </c>
      <c r="F15" s="21">
        <v>21</v>
      </c>
      <c r="G15" s="41">
        <v>13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30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141" t="s">
        <v>133</v>
      </c>
      <c r="C16" s="141" t="s">
        <v>140</v>
      </c>
      <c r="D16" s="41">
        <v>20</v>
      </c>
      <c r="E16" s="41" t="s">
        <v>22</v>
      </c>
      <c r="F16" s="21">
        <v>22</v>
      </c>
      <c r="G16" s="41">
        <v>21</v>
      </c>
      <c r="H16" s="41" t="s">
        <v>22</v>
      </c>
      <c r="I16" s="21">
        <v>17</v>
      </c>
      <c r="J16" s="41">
        <v>21</v>
      </c>
      <c r="K16" s="41" t="s">
        <v>22</v>
      </c>
      <c r="L16" s="21">
        <v>12</v>
      </c>
      <c r="M16" s="45">
        <f t="shared" si="0"/>
        <v>62</v>
      </c>
      <c r="N16" s="46">
        <f t="shared" si="1"/>
        <v>51</v>
      </c>
      <c r="O16" s="136">
        <f t="shared" si="2"/>
        <v>2</v>
      </c>
      <c r="P16" s="137">
        <f t="shared" si="3"/>
        <v>1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141" t="s">
        <v>134</v>
      </c>
      <c r="C17" s="141" t="s">
        <v>141</v>
      </c>
      <c r="D17" s="41">
        <v>21</v>
      </c>
      <c r="E17" s="41" t="s">
        <v>22</v>
      </c>
      <c r="F17" s="21">
        <v>13</v>
      </c>
      <c r="G17" s="41">
        <v>9</v>
      </c>
      <c r="H17" s="41" t="s">
        <v>22</v>
      </c>
      <c r="I17" s="21">
        <v>21</v>
      </c>
      <c r="J17" s="41">
        <v>21</v>
      </c>
      <c r="K17" s="41" t="s">
        <v>22</v>
      </c>
      <c r="L17" s="21">
        <v>18</v>
      </c>
      <c r="M17" s="45">
        <f t="shared" si="0"/>
        <v>51</v>
      </c>
      <c r="N17" s="46">
        <f t="shared" si="1"/>
        <v>52</v>
      </c>
      <c r="O17" s="136">
        <f t="shared" si="2"/>
        <v>2</v>
      </c>
      <c r="P17" s="137">
        <f t="shared" si="3"/>
        <v>1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135</v>
      </c>
      <c r="C18" s="141" t="s">
        <v>142</v>
      </c>
      <c r="D18" s="41">
        <v>21</v>
      </c>
      <c r="E18" s="41" t="s">
        <v>22</v>
      </c>
      <c r="F18" s="21">
        <v>17</v>
      </c>
      <c r="G18" s="41">
        <v>6</v>
      </c>
      <c r="H18" s="41" t="s">
        <v>22</v>
      </c>
      <c r="I18" s="21">
        <v>21</v>
      </c>
      <c r="J18" s="41">
        <v>19</v>
      </c>
      <c r="K18" s="41" t="s">
        <v>22</v>
      </c>
      <c r="L18" s="21">
        <v>21</v>
      </c>
      <c r="M18" s="45">
        <f t="shared" si="0"/>
        <v>46</v>
      </c>
      <c r="N18" s="46">
        <f t="shared" si="1"/>
        <v>59</v>
      </c>
      <c r="O18" s="136">
        <f t="shared" si="2"/>
        <v>1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142" t="s">
        <v>136</v>
      </c>
      <c r="C19" s="142" t="s">
        <v>156</v>
      </c>
      <c r="D19" s="42">
        <v>17</v>
      </c>
      <c r="E19" s="44" t="s">
        <v>22</v>
      </c>
      <c r="F19" s="23">
        <v>21</v>
      </c>
      <c r="G19" s="42">
        <v>14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31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C9</f>
        <v>VÝBĚR PRAHY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300</v>
      </c>
      <c r="N20" s="48">
        <f t="shared" si="6"/>
        <v>348</v>
      </c>
      <c r="O20" s="47">
        <f t="shared" si="6"/>
        <v>6</v>
      </c>
      <c r="P20" s="49">
        <f t="shared" si="6"/>
        <v>12</v>
      </c>
      <c r="Q20" s="47">
        <f t="shared" si="6"/>
        <v>2</v>
      </c>
      <c r="R20" s="48">
        <f t="shared" si="6"/>
        <v>5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161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163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140" t="s">
        <v>130</v>
      </c>
      <c r="C13" s="140" t="s">
        <v>179</v>
      </c>
      <c r="D13" s="41">
        <v>21</v>
      </c>
      <c r="E13" s="43" t="s">
        <v>22</v>
      </c>
      <c r="F13" s="21">
        <v>16</v>
      </c>
      <c r="G13" s="41">
        <v>21</v>
      </c>
      <c r="H13" s="43" t="s">
        <v>22</v>
      </c>
      <c r="I13" s="21">
        <v>8</v>
      </c>
      <c r="J13" s="41"/>
      <c r="K13" s="43" t="s">
        <v>22</v>
      </c>
      <c r="L13" s="21"/>
      <c r="M13" s="45">
        <f aca="true" t="shared" si="0" ref="M13:M19">D13+G13+J13</f>
        <v>42</v>
      </c>
      <c r="N13" s="46">
        <f aca="true" t="shared" si="1" ref="N13:N19">F13+I13+L13</f>
        <v>24</v>
      </c>
      <c r="O13" s="134">
        <f aca="true" t="shared" si="2" ref="O13:O19">IF(D13&gt;F13,1,0)+IF(G13&gt;I13,1,0)+IF(J13&gt;L13,1,0)</f>
        <v>2</v>
      </c>
      <c r="P13" s="135">
        <f aca="true" t="shared" si="3" ref="P13:P19">IF(D13&lt;F13,1,0)+IF(G13&lt;I13,1,0)+IF(J13&lt;L13,1,0)</f>
        <v>0</v>
      </c>
      <c r="Q13" s="134">
        <f aca="true" t="shared" si="4" ref="Q13:Q19">IF(O13+P13&lt;2,0,IF(O13&gt;P13,1,0))</f>
        <v>1</v>
      </c>
      <c r="R13" s="135">
        <f aca="true" t="shared" si="5" ref="R13:R19">IF(O13+P13&lt;2,0,IF(O13&lt;P13,1,0))</f>
        <v>0</v>
      </c>
      <c r="S13" s="22"/>
    </row>
    <row r="14" spans="1:19" ht="30" customHeight="1">
      <c r="A14" s="63" t="s">
        <v>35</v>
      </c>
      <c r="B14" s="140" t="s">
        <v>131</v>
      </c>
      <c r="C14" s="140" t="s">
        <v>128</v>
      </c>
      <c r="D14" s="41">
        <v>21</v>
      </c>
      <c r="E14" s="41" t="s">
        <v>22</v>
      </c>
      <c r="F14" s="21">
        <v>17</v>
      </c>
      <c r="G14" s="41">
        <v>15</v>
      </c>
      <c r="H14" s="41" t="s">
        <v>22</v>
      </c>
      <c r="I14" s="21">
        <v>21</v>
      </c>
      <c r="J14" s="41">
        <v>21</v>
      </c>
      <c r="K14" s="41" t="s">
        <v>22</v>
      </c>
      <c r="L14" s="21">
        <v>15</v>
      </c>
      <c r="M14" s="45">
        <f t="shared" si="0"/>
        <v>57</v>
      </c>
      <c r="N14" s="46">
        <f t="shared" si="1"/>
        <v>53</v>
      </c>
      <c r="O14" s="136">
        <f t="shared" si="2"/>
        <v>2</v>
      </c>
      <c r="P14" s="137">
        <f t="shared" si="3"/>
        <v>1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140" t="s">
        <v>132</v>
      </c>
      <c r="C15" s="140" t="s">
        <v>127</v>
      </c>
      <c r="D15" s="41">
        <v>13</v>
      </c>
      <c r="E15" s="41" t="s">
        <v>22</v>
      </c>
      <c r="F15" s="21">
        <v>21</v>
      </c>
      <c r="G15" s="41">
        <v>8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21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141" t="s">
        <v>133</v>
      </c>
      <c r="C16" s="141" t="s">
        <v>126</v>
      </c>
      <c r="D16" s="41">
        <v>18</v>
      </c>
      <c r="E16" s="41" t="s">
        <v>22</v>
      </c>
      <c r="F16" s="21">
        <v>21</v>
      </c>
      <c r="G16" s="41">
        <v>13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31</v>
      </c>
      <c r="N16" s="46">
        <f t="shared" si="1"/>
        <v>42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141" t="s">
        <v>134</v>
      </c>
      <c r="C17" s="141" t="s">
        <v>123</v>
      </c>
      <c r="D17" s="41">
        <v>21</v>
      </c>
      <c r="E17" s="41" t="s">
        <v>22</v>
      </c>
      <c r="F17" s="21">
        <v>15</v>
      </c>
      <c r="G17" s="41">
        <v>23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44</v>
      </c>
      <c r="N17" s="46">
        <f t="shared" si="1"/>
        <v>36</v>
      </c>
      <c r="O17" s="136">
        <f t="shared" si="2"/>
        <v>2</v>
      </c>
      <c r="P17" s="137">
        <f t="shared" si="3"/>
        <v>0</v>
      </c>
      <c r="Q17" s="138">
        <f t="shared" si="4"/>
        <v>1</v>
      </c>
      <c r="R17" s="137">
        <f t="shared" si="5"/>
        <v>0</v>
      </c>
      <c r="S17" s="22"/>
    </row>
    <row r="18" spans="1:19" ht="30" customHeight="1">
      <c r="A18" s="63" t="s">
        <v>39</v>
      </c>
      <c r="B18" s="141" t="s">
        <v>135</v>
      </c>
      <c r="C18" s="141" t="s">
        <v>124</v>
      </c>
      <c r="D18" s="41">
        <v>13</v>
      </c>
      <c r="E18" s="41" t="s">
        <v>22</v>
      </c>
      <c r="F18" s="21">
        <v>21</v>
      </c>
      <c r="G18" s="41">
        <v>14</v>
      </c>
      <c r="H18" s="41" t="s">
        <v>22</v>
      </c>
      <c r="I18" s="21">
        <v>21</v>
      </c>
      <c r="J18" s="41"/>
      <c r="K18" s="41" t="s">
        <v>22</v>
      </c>
      <c r="L18" s="21"/>
      <c r="M18" s="45">
        <f t="shared" si="0"/>
        <v>27</v>
      </c>
      <c r="N18" s="46">
        <f t="shared" si="1"/>
        <v>42</v>
      </c>
      <c r="O18" s="136">
        <f t="shared" si="2"/>
        <v>0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142" t="s">
        <v>136</v>
      </c>
      <c r="C19" s="142" t="s">
        <v>125</v>
      </c>
      <c r="D19" s="42">
        <v>21</v>
      </c>
      <c r="E19" s="44" t="s">
        <v>22</v>
      </c>
      <c r="F19" s="23">
        <v>17</v>
      </c>
      <c r="G19" s="42">
        <v>7</v>
      </c>
      <c r="H19" s="44" t="s">
        <v>22</v>
      </c>
      <c r="I19" s="23">
        <v>21</v>
      </c>
      <c r="J19" s="42">
        <v>13</v>
      </c>
      <c r="K19" s="44" t="s">
        <v>22</v>
      </c>
      <c r="L19" s="23">
        <v>21</v>
      </c>
      <c r="M19" s="45">
        <f t="shared" si="0"/>
        <v>41</v>
      </c>
      <c r="N19" s="46">
        <f t="shared" si="1"/>
        <v>59</v>
      </c>
      <c r="O19" s="45">
        <f t="shared" si="2"/>
        <v>1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30" t="str">
        <f>C9</f>
        <v>JIŽNÍ ČECHY "A"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263</v>
      </c>
      <c r="N20" s="48">
        <f t="shared" si="6"/>
        <v>298</v>
      </c>
      <c r="O20" s="47">
        <f t="shared" si="6"/>
        <v>7</v>
      </c>
      <c r="P20" s="49">
        <f t="shared" si="6"/>
        <v>9</v>
      </c>
      <c r="Q20" s="47">
        <f t="shared" si="6"/>
        <v>3</v>
      </c>
      <c r="R20" s="48">
        <f t="shared" si="6"/>
        <v>4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2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0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27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</row>
    <row r="3" spans="1:25" ht="23.25">
      <c r="A3" s="3"/>
      <c r="B3" s="53" t="s">
        <v>53</v>
      </c>
      <c r="C3" s="128"/>
      <c r="D3" s="53"/>
      <c r="E3" s="53"/>
      <c r="F3" s="50"/>
      <c r="G3" s="50"/>
      <c r="H3" s="50"/>
      <c r="I3" s="53"/>
      <c r="J3" s="53"/>
      <c r="K3" s="53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50" customFormat="1" ht="30" customHeight="1" thickBot="1" thickTop="1">
      <c r="B5" s="54"/>
      <c r="C5" s="55" t="s">
        <v>170</v>
      </c>
      <c r="D5" s="170">
        <v>1</v>
      </c>
      <c r="E5" s="171"/>
      <c r="F5" s="172"/>
      <c r="G5" s="173">
        <v>2</v>
      </c>
      <c r="H5" s="171"/>
      <c r="I5" s="172"/>
      <c r="J5" s="173">
        <v>3</v>
      </c>
      <c r="K5" s="171"/>
      <c r="L5" s="172"/>
      <c r="M5" s="174" t="s">
        <v>32</v>
      </c>
      <c r="N5" s="175"/>
      <c r="O5" s="176"/>
      <c r="P5" s="175" t="s">
        <v>30</v>
      </c>
      <c r="Q5" s="175"/>
      <c r="R5" s="176"/>
      <c r="S5" s="177" t="s">
        <v>31</v>
      </c>
      <c r="T5" s="175"/>
      <c r="U5" s="176"/>
      <c r="V5" s="56" t="s">
        <v>23</v>
      </c>
      <c r="W5" s="57" t="s">
        <v>24</v>
      </c>
    </row>
    <row r="6" spans="1:25" ht="19.5" customHeight="1">
      <c r="A6" s="3"/>
      <c r="B6" s="151">
        <v>1</v>
      </c>
      <c r="C6" s="58"/>
      <c r="D6" s="108"/>
      <c r="E6" s="109"/>
      <c r="F6" s="110"/>
      <c r="G6" s="99">
        <f>'sc-jcb'!Q20</f>
        <v>3</v>
      </c>
      <c r="H6" s="100" t="s">
        <v>22</v>
      </c>
      <c r="I6" s="68">
        <f>'sc-jcb'!R20</f>
        <v>4</v>
      </c>
      <c r="J6" s="99">
        <f>'sc-zc'!Q20</f>
        <v>2</v>
      </c>
      <c r="K6" s="100" t="s">
        <v>22</v>
      </c>
      <c r="L6" s="68">
        <f>'sc-zc'!R20</f>
        <v>5</v>
      </c>
      <c r="M6" s="94"/>
      <c r="N6" s="72"/>
      <c r="O6" s="87"/>
      <c r="P6" s="73"/>
      <c r="Q6" s="72"/>
      <c r="R6" s="74"/>
      <c r="S6" s="71">
        <f>G6+J6</f>
        <v>5</v>
      </c>
      <c r="T6" s="75" t="s">
        <v>22</v>
      </c>
      <c r="U6" s="87">
        <f>I6+L6</f>
        <v>9</v>
      </c>
      <c r="V6" s="154">
        <f>SUM(IF(D6="",0,IF(D6&gt;F6,3,IF(D6=F6,2,1))),IF(G6="",0,IF(G6&gt;I6,3,IF(G6=I6,2,1))),IF(J6="",0,IF(J6&gt;L6,3,IF(J6=L6,2,1))),)</f>
        <v>2</v>
      </c>
      <c r="W6" s="166" t="s">
        <v>187</v>
      </c>
      <c r="X6" s="3"/>
      <c r="Y6" s="3"/>
    </row>
    <row r="7" spans="1:25" ht="19.5" customHeight="1">
      <c r="A7" s="3"/>
      <c r="B7" s="152"/>
      <c r="C7" s="59" t="s">
        <v>57</v>
      </c>
      <c r="D7" s="111"/>
      <c r="E7" s="112"/>
      <c r="F7" s="113"/>
      <c r="G7" s="102">
        <f>'sc-jcb'!O20</f>
        <v>6</v>
      </c>
      <c r="H7" s="103" t="s">
        <v>22</v>
      </c>
      <c r="I7" s="69">
        <f>'sc-jcb'!P20</f>
        <v>9</v>
      </c>
      <c r="J7" s="102">
        <f>'sc-zc'!O20</f>
        <v>4</v>
      </c>
      <c r="K7" s="103" t="s">
        <v>22</v>
      </c>
      <c r="L7" s="69">
        <f>'sc-zc'!P20</f>
        <v>11</v>
      </c>
      <c r="M7" s="89"/>
      <c r="N7" s="76"/>
      <c r="O7" s="79"/>
      <c r="P7" s="77">
        <f>G7+J7</f>
        <v>10</v>
      </c>
      <c r="Q7" s="78" t="s">
        <v>22</v>
      </c>
      <c r="R7" s="79">
        <f>I7+L7</f>
        <v>20</v>
      </c>
      <c r="S7" s="80"/>
      <c r="T7" s="81"/>
      <c r="U7" s="124"/>
      <c r="V7" s="155"/>
      <c r="W7" s="167"/>
      <c r="X7" s="3"/>
      <c r="Y7" s="3"/>
    </row>
    <row r="8" spans="1:25" ht="19.5" customHeight="1" thickBot="1">
      <c r="A8" s="3"/>
      <c r="B8" s="153"/>
      <c r="C8" s="60"/>
      <c r="D8" s="114"/>
      <c r="E8" s="115"/>
      <c r="F8" s="116"/>
      <c r="G8" s="105">
        <f>'sc-jcb'!M20</f>
        <v>236</v>
      </c>
      <c r="H8" s="106" t="s">
        <v>22</v>
      </c>
      <c r="I8" s="70">
        <f>'sc-jcb'!N20</f>
        <v>288</v>
      </c>
      <c r="J8" s="105">
        <f>'sc-zc'!M20</f>
        <v>228</v>
      </c>
      <c r="K8" s="106" t="s">
        <v>22</v>
      </c>
      <c r="L8" s="70">
        <f>'sc-zc'!N20</f>
        <v>282</v>
      </c>
      <c r="M8" s="95">
        <f>G8+J8</f>
        <v>464</v>
      </c>
      <c r="N8" s="88" t="s">
        <v>22</v>
      </c>
      <c r="O8" s="117">
        <f>I8+L8</f>
        <v>570</v>
      </c>
      <c r="P8" s="82"/>
      <c r="Q8" s="83"/>
      <c r="R8" s="84"/>
      <c r="S8" s="85"/>
      <c r="T8" s="86"/>
      <c r="U8" s="125"/>
      <c r="V8" s="156"/>
      <c r="W8" s="168"/>
      <c r="X8" s="3"/>
      <c r="Y8" s="3"/>
    </row>
    <row r="9" spans="1:25" ht="19.5" customHeight="1">
      <c r="A9" s="3"/>
      <c r="B9" s="151">
        <v>2</v>
      </c>
      <c r="C9" s="58"/>
      <c r="D9" s="118">
        <f>I6</f>
        <v>4</v>
      </c>
      <c r="E9" s="100" t="s">
        <v>22</v>
      </c>
      <c r="F9" s="101">
        <f>G6</f>
        <v>3</v>
      </c>
      <c r="G9" s="119"/>
      <c r="H9" s="109"/>
      <c r="I9" s="110"/>
      <c r="J9" s="99">
        <f>'jcb-zc'!Q20</f>
        <v>2</v>
      </c>
      <c r="K9" s="100" t="s">
        <v>22</v>
      </c>
      <c r="L9" s="68">
        <f>'jcb-zc'!R20</f>
        <v>5</v>
      </c>
      <c r="M9" s="94"/>
      <c r="N9" s="72"/>
      <c r="O9" s="87"/>
      <c r="P9" s="73"/>
      <c r="Q9" s="72"/>
      <c r="R9" s="74"/>
      <c r="S9" s="71">
        <f>D9+J9</f>
        <v>6</v>
      </c>
      <c r="T9" s="75" t="s">
        <v>22</v>
      </c>
      <c r="U9" s="87">
        <f>F9+L9</f>
        <v>8</v>
      </c>
      <c r="V9" s="154">
        <f>SUM(IF(D9="",0,IF(D9&gt;F9,3,IF(D9=F9,2,1))),IF(G9="",0,IF(G9&gt;I9,3,IF(G9=I9,2,1))),IF(J9="",0,IF(J9&gt;L9,3,IF(J9=L9,2,1))),)</f>
        <v>4</v>
      </c>
      <c r="W9" s="166" t="s">
        <v>186</v>
      </c>
      <c r="X9" s="3"/>
      <c r="Y9" s="3"/>
    </row>
    <row r="10" spans="1:25" ht="19.5" customHeight="1">
      <c r="A10" s="3"/>
      <c r="B10" s="152"/>
      <c r="C10" s="59" t="s">
        <v>61</v>
      </c>
      <c r="D10" s="120">
        <f>I7</f>
        <v>9</v>
      </c>
      <c r="E10" s="103" t="s">
        <v>22</v>
      </c>
      <c r="F10" s="104">
        <f>G7</f>
        <v>6</v>
      </c>
      <c r="G10" s="121"/>
      <c r="H10" s="112"/>
      <c r="I10" s="113"/>
      <c r="J10" s="102">
        <f>'jcb-zc'!O20</f>
        <v>5</v>
      </c>
      <c r="K10" s="103" t="s">
        <v>22</v>
      </c>
      <c r="L10" s="69">
        <f>'jcb-zc'!P20</f>
        <v>10</v>
      </c>
      <c r="M10" s="89"/>
      <c r="N10" s="76"/>
      <c r="O10" s="79"/>
      <c r="P10" s="77">
        <f>D10+J10</f>
        <v>14</v>
      </c>
      <c r="Q10" s="78" t="s">
        <v>22</v>
      </c>
      <c r="R10" s="79">
        <f>F10+L10</f>
        <v>16</v>
      </c>
      <c r="S10" s="80"/>
      <c r="T10" s="81"/>
      <c r="U10" s="124"/>
      <c r="V10" s="155"/>
      <c r="W10" s="167"/>
      <c r="X10" s="3"/>
      <c r="Y10" s="3"/>
    </row>
    <row r="11" spans="1:28" ht="19.5" customHeight="1" thickBot="1">
      <c r="A11" s="3"/>
      <c r="B11" s="153"/>
      <c r="C11" s="60"/>
      <c r="D11" s="122">
        <f>I8</f>
        <v>288</v>
      </c>
      <c r="E11" s="106" t="s">
        <v>22</v>
      </c>
      <c r="F11" s="107">
        <f>G8</f>
        <v>236</v>
      </c>
      <c r="G11" s="123"/>
      <c r="H11" s="115"/>
      <c r="I11" s="116"/>
      <c r="J11" s="105">
        <f>'jcb-zc'!M20</f>
        <v>217</v>
      </c>
      <c r="K11" s="106" t="s">
        <v>22</v>
      </c>
      <c r="L11" s="70">
        <f>'jcb-zc'!N20</f>
        <v>280</v>
      </c>
      <c r="M11" s="95">
        <f>D11+J11</f>
        <v>505</v>
      </c>
      <c r="N11" s="88" t="s">
        <v>22</v>
      </c>
      <c r="O11" s="117">
        <f>F11+L11</f>
        <v>516</v>
      </c>
      <c r="P11" s="82"/>
      <c r="Q11" s="83"/>
      <c r="R11" s="84"/>
      <c r="S11" s="85"/>
      <c r="T11" s="86"/>
      <c r="U11" s="125"/>
      <c r="V11" s="156"/>
      <c r="W11" s="168"/>
      <c r="X11" s="3"/>
      <c r="Y11" s="3"/>
      <c r="AA11" s="62"/>
      <c r="AB11" s="62"/>
    </row>
    <row r="12" spans="1:28" ht="19.5" customHeight="1">
      <c r="A12" s="3"/>
      <c r="B12" s="151">
        <v>3</v>
      </c>
      <c r="C12" s="58"/>
      <c r="D12" s="118">
        <f>L6</f>
        <v>5</v>
      </c>
      <c r="E12" s="100" t="s">
        <v>22</v>
      </c>
      <c r="F12" s="68">
        <f>J6</f>
        <v>2</v>
      </c>
      <c r="G12" s="99">
        <f>L9</f>
        <v>5</v>
      </c>
      <c r="H12" s="100" t="s">
        <v>22</v>
      </c>
      <c r="I12" s="101">
        <f>J9</f>
        <v>2</v>
      </c>
      <c r="J12" s="119"/>
      <c r="K12" s="109"/>
      <c r="L12" s="110"/>
      <c r="M12" s="94"/>
      <c r="N12" s="72"/>
      <c r="O12" s="87"/>
      <c r="P12" s="73"/>
      <c r="Q12" s="72"/>
      <c r="R12" s="74"/>
      <c r="S12" s="71">
        <f>D12+G12</f>
        <v>10</v>
      </c>
      <c r="T12" s="75" t="s">
        <v>22</v>
      </c>
      <c r="U12" s="87">
        <f>F12+I12</f>
        <v>4</v>
      </c>
      <c r="V12" s="154">
        <f>SUM(IF(D12="",0,IF(D12&gt;F12,3,IF(D12=F12,2,1))),IF(G12="",0,IF(G12&gt;I12,3,IF(G12=I12,2,1))),IF(J12="",0,IF(J12&gt;L12,3,IF(J12=L12,2,1))))</f>
        <v>6</v>
      </c>
      <c r="W12" s="157" t="s">
        <v>185</v>
      </c>
      <c r="X12" s="3"/>
      <c r="Y12" s="61"/>
      <c r="AA12" s="62"/>
      <c r="AB12" s="62"/>
    </row>
    <row r="13" spans="1:28" ht="19.5" customHeight="1">
      <c r="A13" s="3"/>
      <c r="B13" s="152"/>
      <c r="C13" s="59" t="s">
        <v>63</v>
      </c>
      <c r="D13" s="120">
        <f>L7</f>
        <v>11</v>
      </c>
      <c r="E13" s="103" t="s">
        <v>22</v>
      </c>
      <c r="F13" s="69">
        <f>J7</f>
        <v>4</v>
      </c>
      <c r="G13" s="102">
        <f>L10</f>
        <v>10</v>
      </c>
      <c r="H13" s="103" t="s">
        <v>22</v>
      </c>
      <c r="I13" s="104">
        <f>J10</f>
        <v>5</v>
      </c>
      <c r="J13" s="121"/>
      <c r="K13" s="112"/>
      <c r="L13" s="113"/>
      <c r="M13" s="89"/>
      <c r="N13" s="76"/>
      <c r="O13" s="79"/>
      <c r="P13" s="77">
        <f>D13+G13</f>
        <v>21</v>
      </c>
      <c r="Q13" s="78" t="s">
        <v>22</v>
      </c>
      <c r="R13" s="79">
        <f>F13+I13</f>
        <v>9</v>
      </c>
      <c r="S13" s="80"/>
      <c r="T13" s="81"/>
      <c r="U13" s="124"/>
      <c r="V13" s="155"/>
      <c r="W13" s="158"/>
      <c r="X13" s="3"/>
      <c r="Y13" s="61"/>
      <c r="AA13" s="62"/>
      <c r="AB13" s="62"/>
    </row>
    <row r="14" spans="1:28" ht="19.5" customHeight="1" thickBot="1">
      <c r="A14" s="3"/>
      <c r="B14" s="153"/>
      <c r="C14" s="60"/>
      <c r="D14" s="122">
        <f>L8</f>
        <v>282</v>
      </c>
      <c r="E14" s="106" t="s">
        <v>22</v>
      </c>
      <c r="F14" s="70">
        <f>J8</f>
        <v>228</v>
      </c>
      <c r="G14" s="105">
        <f>L11</f>
        <v>280</v>
      </c>
      <c r="H14" s="106" t="s">
        <v>22</v>
      </c>
      <c r="I14" s="107">
        <f>J11</f>
        <v>217</v>
      </c>
      <c r="J14" s="121"/>
      <c r="K14" s="112"/>
      <c r="L14" s="113"/>
      <c r="M14" s="95">
        <f>D14+G14</f>
        <v>562</v>
      </c>
      <c r="N14" s="88" t="s">
        <v>22</v>
      </c>
      <c r="O14" s="117">
        <f>F14+I14</f>
        <v>445</v>
      </c>
      <c r="P14" s="82"/>
      <c r="Q14" s="83"/>
      <c r="R14" s="84"/>
      <c r="S14" s="85"/>
      <c r="T14" s="86"/>
      <c r="U14" s="125"/>
      <c r="V14" s="156"/>
      <c r="W14" s="159"/>
      <c r="X14" s="3"/>
      <c r="Y14" s="61"/>
      <c r="AA14" s="62"/>
      <c r="AB14" s="62"/>
    </row>
    <row r="15" spans="1:30" ht="12.75">
      <c r="A15" s="3"/>
      <c r="C15" s="3"/>
      <c r="D15" s="160" t="s">
        <v>25</v>
      </c>
      <c r="E15" s="161"/>
      <c r="F15" s="162"/>
      <c r="G15" s="163" t="s">
        <v>26</v>
      </c>
      <c r="H15" s="164"/>
      <c r="I15" s="165"/>
      <c r="J15" s="163" t="s">
        <v>27</v>
      </c>
      <c r="K15" s="164"/>
      <c r="L15" s="1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62"/>
      <c r="AB15" s="62"/>
      <c r="AC15" s="62"/>
      <c r="AD15" s="62"/>
    </row>
    <row r="16" spans="1:30" ht="12.75">
      <c r="A16" s="3"/>
      <c r="C16" s="3" t="s">
        <v>28</v>
      </c>
      <c r="D16" s="145" t="s">
        <v>48</v>
      </c>
      <c r="E16" s="146"/>
      <c r="F16" s="147"/>
      <c r="G16" s="145" t="s">
        <v>49</v>
      </c>
      <c r="H16" s="146"/>
      <c r="I16" s="147"/>
      <c r="J16" s="145" t="s">
        <v>51</v>
      </c>
      <c r="K16" s="146"/>
      <c r="L16" s="14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30"/>
      <c r="Y16" s="3"/>
      <c r="AC16" s="62"/>
      <c r="AD16" s="62"/>
    </row>
    <row r="17" spans="1:30" ht="12.75">
      <c r="A17" s="3"/>
      <c r="C17" s="3"/>
      <c r="D17" s="148" t="s">
        <v>29</v>
      </c>
      <c r="E17" s="149"/>
      <c r="F17" s="150"/>
      <c r="G17" s="148" t="s">
        <v>50</v>
      </c>
      <c r="H17" s="149"/>
      <c r="I17" s="150"/>
      <c r="J17" s="148" t="s">
        <v>52</v>
      </c>
      <c r="K17" s="149"/>
      <c r="L17" s="15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30"/>
      <c r="Y17" s="3"/>
      <c r="AC17" s="62"/>
      <c r="AD17" s="62"/>
    </row>
    <row r="18" spans="1:30" ht="12.75">
      <c r="A18" s="3"/>
      <c r="C18" s="30"/>
      <c r="D18" s="97"/>
      <c r="E18" s="97"/>
      <c r="F18" s="97"/>
      <c r="G18" s="97"/>
      <c r="H18" s="97"/>
      <c r="I18" s="97"/>
      <c r="J18" s="96"/>
      <c r="K18" s="96"/>
      <c r="L18" s="96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30"/>
      <c r="Y18" s="3"/>
      <c r="AC18" s="62"/>
      <c r="AD18" s="62"/>
    </row>
    <row r="19" spans="1:30" ht="12.75">
      <c r="A19" s="3"/>
      <c r="C19" s="30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30"/>
      <c r="Y19" s="3"/>
      <c r="AC19" s="62"/>
      <c r="AD19" s="62"/>
    </row>
    <row r="20" spans="1:30" ht="12.75">
      <c r="A20" s="3"/>
      <c r="C20" s="30"/>
      <c r="D20" s="96"/>
      <c r="E20" s="96"/>
      <c r="F20" s="96"/>
      <c r="G20" s="96"/>
      <c r="H20" s="96"/>
      <c r="I20" s="96"/>
      <c r="J20" s="96"/>
      <c r="K20" s="96"/>
      <c r="L20" s="96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"/>
      <c r="Y20" s="3"/>
      <c r="AD20" s="62"/>
    </row>
    <row r="21" spans="1:30" ht="12.75">
      <c r="A21" s="3"/>
      <c r="C21" s="3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"/>
      <c r="S21" s="3"/>
      <c r="T21" s="3"/>
      <c r="U21" s="3"/>
      <c r="V21" s="3"/>
      <c r="W21" s="3"/>
      <c r="X21" s="3"/>
      <c r="Y21" s="3"/>
      <c r="AD21" s="6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0"/>
      <c r="S22" s="30"/>
      <c r="T22" s="30"/>
      <c r="U22" s="3"/>
      <c r="V22" s="3"/>
      <c r="W22" s="3"/>
      <c r="X22" s="3"/>
      <c r="Y22" s="3"/>
      <c r="AD22" s="62"/>
    </row>
    <row r="23" spans="12:20" ht="12.75">
      <c r="L23" s="62"/>
      <c r="M23" s="62"/>
      <c r="N23" s="62"/>
      <c r="O23" s="62"/>
      <c r="P23" s="62"/>
      <c r="Q23" s="62"/>
      <c r="R23" s="62"/>
      <c r="S23" s="62"/>
      <c r="T23" s="62"/>
    </row>
    <row r="24" spans="28:29" ht="12.75">
      <c r="AB24" s="62"/>
      <c r="AC24" s="62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1" t="s">
        <v>61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66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170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171</v>
      </c>
      <c r="C13" s="140" t="s">
        <v>111</v>
      </c>
      <c r="D13" s="41">
        <v>10</v>
      </c>
      <c r="E13" s="43" t="s">
        <v>22</v>
      </c>
      <c r="F13" s="21">
        <v>21</v>
      </c>
      <c r="G13" s="41">
        <v>7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17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172</v>
      </c>
      <c r="C14" s="140" t="s">
        <v>67</v>
      </c>
      <c r="D14" s="41">
        <v>21</v>
      </c>
      <c r="E14" s="41" t="s">
        <v>22</v>
      </c>
      <c r="F14" s="21">
        <v>15</v>
      </c>
      <c r="G14" s="41">
        <v>14</v>
      </c>
      <c r="H14" s="41" t="s">
        <v>22</v>
      </c>
      <c r="I14" s="21">
        <v>21</v>
      </c>
      <c r="J14" s="41">
        <v>12</v>
      </c>
      <c r="K14" s="41" t="s">
        <v>22</v>
      </c>
      <c r="L14" s="21">
        <v>21</v>
      </c>
      <c r="M14" s="45">
        <f t="shared" si="0"/>
        <v>47</v>
      </c>
      <c r="N14" s="46">
        <f t="shared" si="1"/>
        <v>57</v>
      </c>
      <c r="O14" s="136">
        <f t="shared" si="2"/>
        <v>1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51" t="s">
        <v>77</v>
      </c>
      <c r="C15" s="140" t="s">
        <v>68</v>
      </c>
      <c r="D15" s="41">
        <v>21</v>
      </c>
      <c r="E15" s="41" t="s">
        <v>22</v>
      </c>
      <c r="F15" s="21">
        <v>15</v>
      </c>
      <c r="G15" s="41">
        <v>22</v>
      </c>
      <c r="H15" s="41" t="s">
        <v>22</v>
      </c>
      <c r="I15" s="21">
        <v>20</v>
      </c>
      <c r="J15" s="41"/>
      <c r="K15" s="41" t="s">
        <v>22</v>
      </c>
      <c r="L15" s="21"/>
      <c r="M15" s="45">
        <f t="shared" si="0"/>
        <v>43</v>
      </c>
      <c r="N15" s="46">
        <f t="shared" si="1"/>
        <v>35</v>
      </c>
      <c r="O15" s="136">
        <f t="shared" si="2"/>
        <v>2</v>
      </c>
      <c r="P15" s="137">
        <f t="shared" si="3"/>
        <v>0</v>
      </c>
      <c r="Q15" s="138">
        <f t="shared" si="4"/>
        <v>1</v>
      </c>
      <c r="R15" s="137">
        <f t="shared" si="5"/>
        <v>0</v>
      </c>
      <c r="S15" s="22"/>
    </row>
    <row r="16" spans="1:19" ht="30" customHeight="1">
      <c r="A16" s="63" t="s">
        <v>37</v>
      </c>
      <c r="B16" s="9" t="s">
        <v>78</v>
      </c>
      <c r="C16" s="141" t="s">
        <v>169</v>
      </c>
      <c r="D16" s="41">
        <v>21</v>
      </c>
      <c r="E16" s="41" t="s">
        <v>22</v>
      </c>
      <c r="F16" s="21">
        <v>14</v>
      </c>
      <c r="G16" s="41">
        <v>21</v>
      </c>
      <c r="H16" s="41" t="s">
        <v>22</v>
      </c>
      <c r="I16" s="21">
        <v>6</v>
      </c>
      <c r="J16" s="41"/>
      <c r="K16" s="41" t="s">
        <v>22</v>
      </c>
      <c r="L16" s="21"/>
      <c r="M16" s="45">
        <f t="shared" si="0"/>
        <v>42</v>
      </c>
      <c r="N16" s="46">
        <f t="shared" si="1"/>
        <v>20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9" t="s">
        <v>79</v>
      </c>
      <c r="C17" s="141" t="s">
        <v>112</v>
      </c>
      <c r="D17" s="41">
        <v>6</v>
      </c>
      <c r="E17" s="41" t="s">
        <v>22</v>
      </c>
      <c r="F17" s="21">
        <v>21</v>
      </c>
      <c r="G17" s="41">
        <v>14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20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153</v>
      </c>
      <c r="C18" s="141" t="s">
        <v>69</v>
      </c>
      <c r="D18" s="41">
        <v>16</v>
      </c>
      <c r="E18" s="41" t="s">
        <v>22</v>
      </c>
      <c r="F18" s="21">
        <v>21</v>
      </c>
      <c r="G18" s="41">
        <v>9</v>
      </c>
      <c r="H18" s="41" t="s">
        <v>22</v>
      </c>
      <c r="I18" s="21">
        <v>21</v>
      </c>
      <c r="J18" s="41"/>
      <c r="K18" s="41" t="s">
        <v>22</v>
      </c>
      <c r="L18" s="21"/>
      <c r="M18" s="45">
        <f t="shared" si="0"/>
        <v>25</v>
      </c>
      <c r="N18" s="46">
        <f t="shared" si="1"/>
        <v>42</v>
      </c>
      <c r="O18" s="136">
        <f t="shared" si="2"/>
        <v>0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9" t="s">
        <v>80</v>
      </c>
      <c r="C19" s="142" t="s">
        <v>103</v>
      </c>
      <c r="D19" s="42">
        <v>13</v>
      </c>
      <c r="E19" s="44" t="s">
        <v>22</v>
      </c>
      <c r="F19" s="23">
        <v>21</v>
      </c>
      <c r="G19" s="42">
        <v>10</v>
      </c>
      <c r="H19" s="44" t="s">
        <v>22</v>
      </c>
      <c r="I19" s="23">
        <v>21</v>
      </c>
      <c r="J19" s="42"/>
      <c r="K19" s="44" t="s">
        <v>22</v>
      </c>
      <c r="L19" s="23"/>
      <c r="M19" s="45">
        <f t="shared" si="0"/>
        <v>23</v>
      </c>
      <c r="N19" s="46">
        <f t="shared" si="1"/>
        <v>42</v>
      </c>
      <c r="O19" s="45">
        <f t="shared" si="2"/>
        <v>0</v>
      </c>
      <c r="P19" s="139">
        <f t="shared" si="3"/>
        <v>2</v>
      </c>
      <c r="Q19" s="45">
        <f t="shared" si="4"/>
        <v>0</v>
      </c>
      <c r="R19" s="139">
        <f t="shared" si="5"/>
        <v>1</v>
      </c>
      <c r="S19" s="24"/>
    </row>
    <row r="20" spans="1:19" ht="34.5" customHeight="1" thickBot="1">
      <c r="A20" s="129" t="s">
        <v>10</v>
      </c>
      <c r="B20" s="144" t="str">
        <f>C9</f>
        <v>VÝBĚR PLZEŇSKÉHO A KARLOVARSKÉHO KRAJE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217</v>
      </c>
      <c r="N20" s="48">
        <f t="shared" si="6"/>
        <v>280</v>
      </c>
      <c r="O20" s="47">
        <f t="shared" si="6"/>
        <v>5</v>
      </c>
      <c r="P20" s="49">
        <f t="shared" si="6"/>
        <v>10</v>
      </c>
      <c r="Q20" s="47">
        <f t="shared" si="6"/>
        <v>2</v>
      </c>
      <c r="R20" s="48">
        <f t="shared" si="6"/>
        <v>5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1" t="s">
        <v>178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175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89</v>
      </c>
      <c r="C13" s="51" t="s">
        <v>75</v>
      </c>
      <c r="D13" s="41">
        <v>8</v>
      </c>
      <c r="E13" s="43" t="s">
        <v>22</v>
      </c>
      <c r="F13" s="21">
        <v>21</v>
      </c>
      <c r="G13" s="41">
        <v>13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21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90</v>
      </c>
      <c r="C14" s="51" t="s">
        <v>76</v>
      </c>
      <c r="D14" s="41">
        <v>19</v>
      </c>
      <c r="E14" s="41" t="s">
        <v>22</v>
      </c>
      <c r="F14" s="21">
        <v>21</v>
      </c>
      <c r="G14" s="41">
        <v>21</v>
      </c>
      <c r="H14" s="41" t="s">
        <v>22</v>
      </c>
      <c r="I14" s="21">
        <v>18</v>
      </c>
      <c r="J14" s="41">
        <v>21</v>
      </c>
      <c r="K14" s="41" t="s">
        <v>22</v>
      </c>
      <c r="L14" s="21">
        <v>17</v>
      </c>
      <c r="M14" s="45">
        <f t="shared" si="0"/>
        <v>61</v>
      </c>
      <c r="N14" s="46">
        <f t="shared" si="1"/>
        <v>56</v>
      </c>
      <c r="O14" s="136">
        <f t="shared" si="2"/>
        <v>2</v>
      </c>
      <c r="P14" s="137">
        <f t="shared" si="3"/>
        <v>1</v>
      </c>
      <c r="Q14" s="138">
        <f t="shared" si="4"/>
        <v>1</v>
      </c>
      <c r="R14" s="137">
        <f t="shared" si="5"/>
        <v>0</v>
      </c>
      <c r="S14" s="22"/>
    </row>
    <row r="15" spans="1:19" ht="30" customHeight="1">
      <c r="A15" s="63" t="s">
        <v>34</v>
      </c>
      <c r="B15" s="51" t="s">
        <v>91</v>
      </c>
      <c r="C15" s="51" t="s">
        <v>77</v>
      </c>
      <c r="D15" s="41">
        <v>9</v>
      </c>
      <c r="E15" s="41" t="s">
        <v>22</v>
      </c>
      <c r="F15" s="21">
        <v>21</v>
      </c>
      <c r="G15" s="41">
        <v>13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22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9" t="s">
        <v>92</v>
      </c>
      <c r="C16" s="9" t="s">
        <v>78</v>
      </c>
      <c r="D16" s="41">
        <v>22</v>
      </c>
      <c r="E16" s="41" t="s">
        <v>22</v>
      </c>
      <c r="F16" s="21">
        <v>20</v>
      </c>
      <c r="G16" s="41">
        <v>21</v>
      </c>
      <c r="H16" s="41" t="s">
        <v>22</v>
      </c>
      <c r="I16" s="21">
        <v>17</v>
      </c>
      <c r="J16" s="41"/>
      <c r="K16" s="41" t="s">
        <v>22</v>
      </c>
      <c r="L16" s="21"/>
      <c r="M16" s="45">
        <f t="shared" si="0"/>
        <v>43</v>
      </c>
      <c r="N16" s="46">
        <f t="shared" si="1"/>
        <v>37</v>
      </c>
      <c r="O16" s="136">
        <f t="shared" si="2"/>
        <v>2</v>
      </c>
      <c r="P16" s="137">
        <f t="shared" si="3"/>
        <v>0</v>
      </c>
      <c r="Q16" s="138">
        <f t="shared" si="4"/>
        <v>1</v>
      </c>
      <c r="R16" s="137">
        <f t="shared" si="5"/>
        <v>0</v>
      </c>
      <c r="S16" s="22"/>
    </row>
    <row r="17" spans="1:19" ht="30" customHeight="1">
      <c r="A17" s="63" t="s">
        <v>38</v>
      </c>
      <c r="B17" s="9" t="s">
        <v>93</v>
      </c>
      <c r="C17" s="9" t="s">
        <v>79</v>
      </c>
      <c r="D17" s="41">
        <v>18</v>
      </c>
      <c r="E17" s="41" t="s">
        <v>22</v>
      </c>
      <c r="F17" s="21">
        <v>21</v>
      </c>
      <c r="G17" s="41">
        <v>8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26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94</v>
      </c>
      <c r="C18" s="9" t="s">
        <v>80</v>
      </c>
      <c r="D18" s="41">
        <v>8</v>
      </c>
      <c r="E18" s="41" t="s">
        <v>22</v>
      </c>
      <c r="F18" s="21">
        <v>21</v>
      </c>
      <c r="G18" s="41">
        <v>13</v>
      </c>
      <c r="H18" s="41" t="s">
        <v>22</v>
      </c>
      <c r="I18" s="21">
        <v>21</v>
      </c>
      <c r="J18" s="41"/>
      <c r="K18" s="41" t="s">
        <v>22</v>
      </c>
      <c r="L18" s="21"/>
      <c r="M18" s="45">
        <f t="shared" si="0"/>
        <v>21</v>
      </c>
      <c r="N18" s="46">
        <f t="shared" si="1"/>
        <v>42</v>
      </c>
      <c r="O18" s="136">
        <f t="shared" si="2"/>
        <v>0</v>
      </c>
      <c r="P18" s="137">
        <f t="shared" si="3"/>
        <v>2</v>
      </c>
      <c r="Q18" s="138">
        <f t="shared" si="4"/>
        <v>0</v>
      </c>
      <c r="R18" s="137">
        <f t="shared" si="5"/>
        <v>1</v>
      </c>
      <c r="S18" s="22"/>
    </row>
    <row r="19" spans="1:19" ht="30" customHeight="1" thickBot="1">
      <c r="A19" s="63" t="s">
        <v>40</v>
      </c>
      <c r="B19" s="52" t="s">
        <v>95</v>
      </c>
      <c r="C19" s="52" t="s">
        <v>81</v>
      </c>
      <c r="D19" s="42">
        <v>21</v>
      </c>
      <c r="E19" s="44" t="s">
        <v>22</v>
      </c>
      <c r="F19" s="23">
        <v>12</v>
      </c>
      <c r="G19" s="42">
        <v>21</v>
      </c>
      <c r="H19" s="44" t="s">
        <v>22</v>
      </c>
      <c r="I19" s="23">
        <v>15</v>
      </c>
      <c r="J19" s="42"/>
      <c r="K19" s="44" t="s">
        <v>22</v>
      </c>
      <c r="L19" s="23"/>
      <c r="M19" s="45">
        <f t="shared" si="0"/>
        <v>42</v>
      </c>
      <c r="N19" s="46">
        <f t="shared" si="1"/>
        <v>27</v>
      </c>
      <c r="O19" s="45">
        <f t="shared" si="2"/>
        <v>2</v>
      </c>
      <c r="P19" s="139">
        <f t="shared" si="3"/>
        <v>0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30" t="str">
        <f>C9</f>
        <v>JIŽNÍ ČECHY "B"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236</v>
      </c>
      <c r="N20" s="48">
        <f t="shared" si="6"/>
        <v>288</v>
      </c>
      <c r="O20" s="47">
        <f t="shared" si="6"/>
        <v>6</v>
      </c>
      <c r="P20" s="49">
        <f t="shared" si="6"/>
        <v>9</v>
      </c>
      <c r="Q20" s="47">
        <f t="shared" si="6"/>
        <v>3</v>
      </c>
      <c r="R20" s="48">
        <f t="shared" si="6"/>
        <v>4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thickBot="1">
      <c r="A7" s="33" t="s">
        <v>1</v>
      </c>
      <c r="B7" s="34"/>
      <c r="C7" s="35" t="s">
        <v>45</v>
      </c>
      <c r="D7" s="34"/>
      <c r="E7" s="34"/>
      <c r="F7" s="34"/>
      <c r="G7" s="34"/>
      <c r="H7" s="34"/>
      <c r="I7" s="34"/>
      <c r="J7" s="35"/>
      <c r="K7" s="35"/>
      <c r="L7" s="35"/>
      <c r="M7" s="34"/>
      <c r="N7" s="34"/>
      <c r="O7" s="34"/>
      <c r="P7" s="34"/>
      <c r="Q7" s="34"/>
      <c r="R7" s="34"/>
      <c r="S7" s="36"/>
    </row>
    <row r="8" spans="1:19" ht="19.5" customHeight="1" thickTop="1">
      <c r="A8" s="4" t="s">
        <v>3</v>
      </c>
      <c r="B8" s="5"/>
      <c r="C8" s="90" t="s">
        <v>57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7" t="s">
        <v>18</v>
      </c>
      <c r="Q8" s="38"/>
      <c r="R8" s="40" t="s">
        <v>46</v>
      </c>
      <c r="S8" s="8"/>
    </row>
    <row r="9" spans="1:19" ht="19.5" customHeight="1">
      <c r="A9" s="4" t="s">
        <v>4</v>
      </c>
      <c r="B9" s="9"/>
      <c r="C9" s="90" t="s">
        <v>66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9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92" t="s">
        <v>47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9" t="s">
        <v>170</v>
      </c>
      <c r="Q10" s="180"/>
      <c r="R10" s="180"/>
      <c r="S10" s="181"/>
    </row>
    <row r="11" spans="1:19" ht="24.75" customHeight="1">
      <c r="A11" s="14"/>
      <c r="B11" s="2" t="s">
        <v>6</v>
      </c>
      <c r="C11" s="2" t="s">
        <v>7</v>
      </c>
      <c r="D11" s="182" t="s">
        <v>8</v>
      </c>
      <c r="E11" s="183"/>
      <c r="F11" s="183"/>
      <c r="G11" s="183"/>
      <c r="H11" s="183"/>
      <c r="I11" s="183"/>
      <c r="J11" s="183"/>
      <c r="K11" s="183"/>
      <c r="L11" s="184"/>
      <c r="M11" s="185" t="s">
        <v>19</v>
      </c>
      <c r="N11" s="186"/>
      <c r="O11" s="185" t="s">
        <v>20</v>
      </c>
      <c r="P11" s="186"/>
      <c r="Q11" s="185" t="s">
        <v>21</v>
      </c>
      <c r="R11" s="186"/>
      <c r="S11" s="64" t="s">
        <v>9</v>
      </c>
    </row>
    <row r="12" spans="1:19" ht="9.75" customHeight="1" thickBot="1">
      <c r="A12" s="15"/>
      <c r="B12" s="16"/>
      <c r="C12" s="17"/>
      <c r="D12" s="65">
        <v>1</v>
      </c>
      <c r="E12" s="65"/>
      <c r="F12" s="65"/>
      <c r="G12" s="65">
        <v>2</v>
      </c>
      <c r="H12" s="65"/>
      <c r="I12" s="65"/>
      <c r="J12" s="65">
        <v>3</v>
      </c>
      <c r="K12" s="66"/>
      <c r="L12" s="6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98" t="s">
        <v>14</v>
      </c>
      <c r="B13" s="51" t="s">
        <v>118</v>
      </c>
      <c r="C13" s="140" t="s">
        <v>111</v>
      </c>
      <c r="D13" s="41">
        <v>16</v>
      </c>
      <c r="E13" s="43" t="s">
        <v>22</v>
      </c>
      <c r="F13" s="21">
        <v>21</v>
      </c>
      <c r="G13" s="41">
        <v>17</v>
      </c>
      <c r="H13" s="43" t="s">
        <v>22</v>
      </c>
      <c r="I13" s="21">
        <v>21</v>
      </c>
      <c r="J13" s="41"/>
      <c r="K13" s="43" t="s">
        <v>22</v>
      </c>
      <c r="L13" s="21"/>
      <c r="M13" s="45">
        <f aca="true" t="shared" si="0" ref="M13:M19">D13+G13+J13</f>
        <v>33</v>
      </c>
      <c r="N13" s="46">
        <f aca="true" t="shared" si="1" ref="N13:N19">F13+I13+L13</f>
        <v>42</v>
      </c>
      <c r="O13" s="134">
        <f aca="true" t="shared" si="2" ref="O13:O19">IF(D13&gt;F13,1,0)+IF(G13&gt;I13,1,0)+IF(J13&gt;L13,1,0)</f>
        <v>0</v>
      </c>
      <c r="P13" s="135">
        <f aca="true" t="shared" si="3" ref="P13:P19">IF(D13&lt;F13,1,0)+IF(G13&lt;I13,1,0)+IF(J13&lt;L13,1,0)</f>
        <v>2</v>
      </c>
      <c r="Q13" s="134">
        <f aca="true" t="shared" si="4" ref="Q13:Q19">IF(O13+P13&lt;2,0,IF(O13&gt;P13,1,0))</f>
        <v>0</v>
      </c>
      <c r="R13" s="135">
        <f aca="true" t="shared" si="5" ref="R13:R19">IF(O13+P13&lt;2,0,IF(O13&lt;P13,1,0))</f>
        <v>1</v>
      </c>
      <c r="S13" s="22"/>
    </row>
    <row r="14" spans="1:19" ht="30" customHeight="1">
      <c r="A14" s="63" t="s">
        <v>35</v>
      </c>
      <c r="B14" s="51" t="s">
        <v>180</v>
      </c>
      <c r="C14" s="140" t="s">
        <v>67</v>
      </c>
      <c r="D14" s="41">
        <v>20</v>
      </c>
      <c r="E14" s="41" t="s">
        <v>22</v>
      </c>
      <c r="F14" s="21">
        <v>22</v>
      </c>
      <c r="G14" s="41">
        <v>14</v>
      </c>
      <c r="H14" s="41" t="s">
        <v>22</v>
      </c>
      <c r="I14" s="21">
        <v>21</v>
      </c>
      <c r="J14" s="41"/>
      <c r="K14" s="41" t="s">
        <v>22</v>
      </c>
      <c r="L14" s="21"/>
      <c r="M14" s="45">
        <f t="shared" si="0"/>
        <v>34</v>
      </c>
      <c r="N14" s="46">
        <f t="shared" si="1"/>
        <v>43</v>
      </c>
      <c r="O14" s="136">
        <f t="shared" si="2"/>
        <v>0</v>
      </c>
      <c r="P14" s="137">
        <f t="shared" si="3"/>
        <v>2</v>
      </c>
      <c r="Q14" s="138">
        <f t="shared" si="4"/>
        <v>0</v>
      </c>
      <c r="R14" s="137">
        <f t="shared" si="5"/>
        <v>1</v>
      </c>
      <c r="S14" s="22"/>
    </row>
    <row r="15" spans="1:19" ht="30" customHeight="1">
      <c r="A15" s="63" t="s">
        <v>34</v>
      </c>
      <c r="B15" s="51" t="s">
        <v>91</v>
      </c>
      <c r="C15" s="140" t="s">
        <v>177</v>
      </c>
      <c r="D15" s="41">
        <v>12</v>
      </c>
      <c r="E15" s="41" t="s">
        <v>22</v>
      </c>
      <c r="F15" s="21">
        <v>21</v>
      </c>
      <c r="G15" s="41">
        <v>9</v>
      </c>
      <c r="H15" s="41" t="s">
        <v>22</v>
      </c>
      <c r="I15" s="21">
        <v>21</v>
      </c>
      <c r="J15" s="41"/>
      <c r="K15" s="41" t="s">
        <v>22</v>
      </c>
      <c r="L15" s="21"/>
      <c r="M15" s="45">
        <f t="shared" si="0"/>
        <v>21</v>
      </c>
      <c r="N15" s="46">
        <f t="shared" si="1"/>
        <v>42</v>
      </c>
      <c r="O15" s="136">
        <f t="shared" si="2"/>
        <v>0</v>
      </c>
      <c r="P15" s="137">
        <f t="shared" si="3"/>
        <v>2</v>
      </c>
      <c r="Q15" s="138">
        <f t="shared" si="4"/>
        <v>0</v>
      </c>
      <c r="R15" s="137">
        <f t="shared" si="5"/>
        <v>1</v>
      </c>
      <c r="S15" s="22"/>
    </row>
    <row r="16" spans="1:19" ht="30" customHeight="1">
      <c r="A16" s="63" t="s">
        <v>37</v>
      </c>
      <c r="B16" s="9" t="s">
        <v>117</v>
      </c>
      <c r="C16" s="141" t="s">
        <v>104</v>
      </c>
      <c r="D16" s="41">
        <v>12</v>
      </c>
      <c r="E16" s="41" t="s">
        <v>22</v>
      </c>
      <c r="F16" s="21">
        <v>21</v>
      </c>
      <c r="G16" s="41">
        <v>6</v>
      </c>
      <c r="H16" s="41" t="s">
        <v>22</v>
      </c>
      <c r="I16" s="21">
        <v>21</v>
      </c>
      <c r="J16" s="41"/>
      <c r="K16" s="41" t="s">
        <v>22</v>
      </c>
      <c r="L16" s="21"/>
      <c r="M16" s="45">
        <f t="shared" si="0"/>
        <v>18</v>
      </c>
      <c r="N16" s="46">
        <f t="shared" si="1"/>
        <v>42</v>
      </c>
      <c r="O16" s="136">
        <f t="shared" si="2"/>
        <v>0</v>
      </c>
      <c r="P16" s="137">
        <f t="shared" si="3"/>
        <v>2</v>
      </c>
      <c r="Q16" s="138">
        <f t="shared" si="4"/>
        <v>0</v>
      </c>
      <c r="R16" s="137">
        <f t="shared" si="5"/>
        <v>1</v>
      </c>
      <c r="S16" s="22"/>
    </row>
    <row r="17" spans="1:19" ht="30" customHeight="1">
      <c r="A17" s="63" t="s">
        <v>38</v>
      </c>
      <c r="B17" s="9" t="s">
        <v>184</v>
      </c>
      <c r="C17" s="141" t="s">
        <v>112</v>
      </c>
      <c r="D17" s="41">
        <v>8</v>
      </c>
      <c r="E17" s="41" t="s">
        <v>22</v>
      </c>
      <c r="F17" s="21">
        <v>21</v>
      </c>
      <c r="G17" s="41">
        <v>10</v>
      </c>
      <c r="H17" s="41" t="s">
        <v>22</v>
      </c>
      <c r="I17" s="21">
        <v>21</v>
      </c>
      <c r="J17" s="41"/>
      <c r="K17" s="41" t="s">
        <v>22</v>
      </c>
      <c r="L17" s="21"/>
      <c r="M17" s="45">
        <f t="shared" si="0"/>
        <v>18</v>
      </c>
      <c r="N17" s="46">
        <f t="shared" si="1"/>
        <v>42</v>
      </c>
      <c r="O17" s="136">
        <f t="shared" si="2"/>
        <v>0</v>
      </c>
      <c r="P17" s="137">
        <f t="shared" si="3"/>
        <v>2</v>
      </c>
      <c r="Q17" s="138">
        <f t="shared" si="4"/>
        <v>0</v>
      </c>
      <c r="R17" s="137">
        <f t="shared" si="5"/>
        <v>1</v>
      </c>
      <c r="S17" s="22"/>
    </row>
    <row r="18" spans="1:19" ht="30" customHeight="1">
      <c r="A18" s="63" t="s">
        <v>39</v>
      </c>
      <c r="B18" s="9" t="s">
        <v>116</v>
      </c>
      <c r="C18" s="141" t="s">
        <v>115</v>
      </c>
      <c r="D18" s="41">
        <v>21</v>
      </c>
      <c r="E18" s="41" t="s">
        <v>22</v>
      </c>
      <c r="F18" s="21">
        <v>11</v>
      </c>
      <c r="G18" s="41">
        <v>20</v>
      </c>
      <c r="H18" s="41" t="s">
        <v>22</v>
      </c>
      <c r="I18" s="21">
        <v>22</v>
      </c>
      <c r="J18" s="41">
        <v>21</v>
      </c>
      <c r="K18" s="41" t="s">
        <v>22</v>
      </c>
      <c r="L18" s="21">
        <v>8</v>
      </c>
      <c r="M18" s="45">
        <f t="shared" si="0"/>
        <v>62</v>
      </c>
      <c r="N18" s="46">
        <f t="shared" si="1"/>
        <v>41</v>
      </c>
      <c r="O18" s="136">
        <f t="shared" si="2"/>
        <v>2</v>
      </c>
      <c r="P18" s="137">
        <f t="shared" si="3"/>
        <v>1</v>
      </c>
      <c r="Q18" s="138">
        <f t="shared" si="4"/>
        <v>1</v>
      </c>
      <c r="R18" s="137">
        <f t="shared" si="5"/>
        <v>0</v>
      </c>
      <c r="S18" s="22"/>
    </row>
    <row r="19" spans="1:19" ht="30" customHeight="1" thickBot="1">
      <c r="A19" s="63" t="s">
        <v>40</v>
      </c>
      <c r="B19" s="52" t="s">
        <v>95</v>
      </c>
      <c r="C19" s="142" t="s">
        <v>103</v>
      </c>
      <c r="D19" s="42">
        <v>21</v>
      </c>
      <c r="E19" s="44" t="s">
        <v>22</v>
      </c>
      <c r="F19" s="23">
        <v>18</v>
      </c>
      <c r="G19" s="42">
        <v>21</v>
      </c>
      <c r="H19" s="44" t="s">
        <v>22</v>
      </c>
      <c r="I19" s="23">
        <v>12</v>
      </c>
      <c r="J19" s="42"/>
      <c r="K19" s="44" t="s">
        <v>22</v>
      </c>
      <c r="L19" s="23"/>
      <c r="M19" s="45">
        <f t="shared" si="0"/>
        <v>42</v>
      </c>
      <c r="N19" s="46">
        <f t="shared" si="1"/>
        <v>30</v>
      </c>
      <c r="O19" s="45">
        <f t="shared" si="2"/>
        <v>2</v>
      </c>
      <c r="P19" s="139">
        <f t="shared" si="3"/>
        <v>0</v>
      </c>
      <c r="Q19" s="45">
        <f t="shared" si="4"/>
        <v>1</v>
      </c>
      <c r="R19" s="139">
        <f t="shared" si="5"/>
        <v>0</v>
      </c>
      <c r="S19" s="24"/>
    </row>
    <row r="20" spans="1:19" ht="34.5" customHeight="1" thickBot="1">
      <c r="A20" s="129" t="s">
        <v>10</v>
      </c>
      <c r="B20" s="144" t="str">
        <f>C9</f>
        <v>VÝBĚR PLZEŇSKÉHO A KARLOVARSKÉHO KRAJE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47">
        <f aca="true" t="shared" si="6" ref="M20:R20">SUM(M13:M19)</f>
        <v>228</v>
      </c>
      <c r="N20" s="48">
        <f t="shared" si="6"/>
        <v>282</v>
      </c>
      <c r="O20" s="47">
        <f t="shared" si="6"/>
        <v>4</v>
      </c>
      <c r="P20" s="49">
        <f t="shared" si="6"/>
        <v>11</v>
      </c>
      <c r="Q20" s="47">
        <f t="shared" si="6"/>
        <v>2</v>
      </c>
      <c r="R20" s="48">
        <f t="shared" si="6"/>
        <v>5</v>
      </c>
      <c r="S20" s="1"/>
    </row>
    <row r="21" spans="4:19" ht="1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 t="s">
        <v>11</v>
      </c>
    </row>
    <row r="22" ht="12.75">
      <c r="A22" s="28" t="s">
        <v>12</v>
      </c>
    </row>
    <row r="23" ht="12.75"/>
    <row r="24" spans="1:2" ht="19.5" customHeight="1">
      <c r="A24" s="29" t="s">
        <v>13</v>
      </c>
      <c r="B24" s="3" t="s">
        <v>15</v>
      </c>
    </row>
    <row r="25" spans="1:2" ht="19.5" customHeight="1">
      <c r="A25" s="27"/>
      <c r="B25" s="3" t="s">
        <v>15</v>
      </c>
    </row>
    <row r="26" ht="12.75"/>
    <row r="27" spans="1:20" ht="12.75">
      <c r="A27" s="31" t="s">
        <v>16</v>
      </c>
      <c r="C27" s="30"/>
      <c r="D27" s="31" t="s">
        <v>17</v>
      </c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</sheetData>
  <sheetProtection/>
  <mergeCells count="6"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2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0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27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"/>
      <c r="Y2" s="3"/>
    </row>
    <row r="3" spans="1:25" ht="23.25">
      <c r="A3" s="3"/>
      <c r="B3" s="53" t="s">
        <v>53</v>
      </c>
      <c r="C3" s="128"/>
      <c r="D3" s="53"/>
      <c r="E3" s="53"/>
      <c r="F3" s="50"/>
      <c r="G3" s="50"/>
      <c r="H3" s="50"/>
      <c r="I3" s="53"/>
      <c r="J3" s="53"/>
      <c r="K3" s="53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50" customFormat="1" ht="30" customHeight="1" thickBot="1" thickTop="1">
      <c r="B5" s="54"/>
      <c r="C5" s="55" t="s">
        <v>164</v>
      </c>
      <c r="D5" s="170">
        <v>1</v>
      </c>
      <c r="E5" s="171"/>
      <c r="F5" s="172"/>
      <c r="G5" s="173">
        <v>2</v>
      </c>
      <c r="H5" s="171"/>
      <c r="I5" s="172"/>
      <c r="J5" s="173">
        <v>3</v>
      </c>
      <c r="K5" s="171"/>
      <c r="L5" s="172"/>
      <c r="M5" s="174" t="s">
        <v>32</v>
      </c>
      <c r="N5" s="175"/>
      <c r="O5" s="176"/>
      <c r="P5" s="175" t="s">
        <v>30</v>
      </c>
      <c r="Q5" s="175"/>
      <c r="R5" s="176"/>
      <c r="S5" s="177" t="s">
        <v>31</v>
      </c>
      <c r="T5" s="175"/>
      <c r="U5" s="176"/>
      <c r="V5" s="56" t="s">
        <v>23</v>
      </c>
      <c r="W5" s="57" t="s">
        <v>24</v>
      </c>
    </row>
    <row r="6" spans="1:25" ht="19.5" customHeight="1">
      <c r="A6" s="3"/>
      <c r="B6" s="151">
        <v>1</v>
      </c>
      <c r="C6" s="58"/>
      <c r="D6" s="108"/>
      <c r="E6" s="109"/>
      <c r="F6" s="110"/>
      <c r="G6" s="99">
        <f>'jm-stc'!Q20</f>
        <v>2</v>
      </c>
      <c r="H6" s="100" t="s">
        <v>22</v>
      </c>
      <c r="I6" s="68">
        <f>'jm-stc'!R20</f>
        <v>5</v>
      </c>
      <c r="J6" s="99">
        <f>'skb-jm'!R20</f>
        <v>7</v>
      </c>
      <c r="K6" s="100" t="s">
        <v>22</v>
      </c>
      <c r="L6" s="68">
        <f>'skb-jm'!Q20</f>
        <v>0</v>
      </c>
      <c r="M6" s="94"/>
      <c r="N6" s="72"/>
      <c r="O6" s="87"/>
      <c r="P6" s="73"/>
      <c r="Q6" s="72"/>
      <c r="R6" s="74"/>
      <c r="S6" s="71">
        <f>G6+J6</f>
        <v>9</v>
      </c>
      <c r="T6" s="75" t="s">
        <v>22</v>
      </c>
      <c r="U6" s="87">
        <f>I6+L6</f>
        <v>5</v>
      </c>
      <c r="V6" s="154">
        <f>SUM(IF(D6="",0,IF(D6&gt;F6,3,IF(D6=F6,2,1))),IF(G6="",0,IF(G6&gt;I6,3,IF(G6=I6,2,1))),IF(J6="",0,IF(J6&gt;L6,3,IF(J6=L6,2,1))),)</f>
        <v>4</v>
      </c>
      <c r="W6" s="166" t="s">
        <v>182</v>
      </c>
      <c r="X6" s="3"/>
      <c r="Y6" s="3"/>
    </row>
    <row r="7" spans="1:25" ht="19.5" customHeight="1">
      <c r="A7" s="3"/>
      <c r="B7" s="152"/>
      <c r="C7" s="59" t="s">
        <v>58</v>
      </c>
      <c r="D7" s="111"/>
      <c r="E7" s="112"/>
      <c r="F7" s="113"/>
      <c r="G7" s="102">
        <f>'jm-stc'!O20</f>
        <v>5</v>
      </c>
      <c r="H7" s="103" t="s">
        <v>22</v>
      </c>
      <c r="I7" s="69">
        <f>'jm-stc'!P20</f>
        <v>11</v>
      </c>
      <c r="J7" s="102">
        <f>'skb-jm'!P20</f>
        <v>14</v>
      </c>
      <c r="K7" s="103" t="s">
        <v>22</v>
      </c>
      <c r="L7" s="69">
        <f>'skb-jm'!O20</f>
        <v>1</v>
      </c>
      <c r="M7" s="89"/>
      <c r="N7" s="76"/>
      <c r="O7" s="79"/>
      <c r="P7" s="77">
        <f>G7+J7</f>
        <v>19</v>
      </c>
      <c r="Q7" s="78" t="s">
        <v>22</v>
      </c>
      <c r="R7" s="79">
        <f>I7+L7</f>
        <v>12</v>
      </c>
      <c r="S7" s="80"/>
      <c r="T7" s="81"/>
      <c r="U7" s="124"/>
      <c r="V7" s="155"/>
      <c r="W7" s="167"/>
      <c r="X7" s="3"/>
      <c r="Y7" s="3"/>
    </row>
    <row r="8" spans="1:25" ht="19.5" customHeight="1" thickBot="1">
      <c r="A8" s="3"/>
      <c r="B8" s="153"/>
      <c r="C8" s="60"/>
      <c r="D8" s="114"/>
      <c r="E8" s="115"/>
      <c r="F8" s="116"/>
      <c r="G8" s="105">
        <f>'jm-stc'!M20</f>
        <v>255</v>
      </c>
      <c r="H8" s="106" t="s">
        <v>22</v>
      </c>
      <c r="I8" s="70">
        <f>'jm-stc'!N20</f>
        <v>300</v>
      </c>
      <c r="J8" s="105">
        <f>'skb-jm'!N20</f>
        <v>317</v>
      </c>
      <c r="K8" s="106" t="s">
        <v>22</v>
      </c>
      <c r="L8" s="70">
        <f>'skb-jm'!M20</f>
        <v>163</v>
      </c>
      <c r="M8" s="95">
        <f>G8+J8</f>
        <v>572</v>
      </c>
      <c r="N8" s="88" t="s">
        <v>22</v>
      </c>
      <c r="O8" s="117">
        <f>I8+L8</f>
        <v>463</v>
      </c>
      <c r="P8" s="82"/>
      <c r="Q8" s="83"/>
      <c r="R8" s="84"/>
      <c r="S8" s="85"/>
      <c r="T8" s="86"/>
      <c r="U8" s="125"/>
      <c r="V8" s="156"/>
      <c r="W8" s="168"/>
      <c r="X8" s="3"/>
      <c r="Y8" s="3"/>
    </row>
    <row r="9" spans="1:25" ht="19.5" customHeight="1">
      <c r="A9" s="3"/>
      <c r="B9" s="151">
        <v>2</v>
      </c>
      <c r="C9" s="58"/>
      <c r="D9" s="118">
        <f>I6</f>
        <v>5</v>
      </c>
      <c r="E9" s="100" t="s">
        <v>22</v>
      </c>
      <c r="F9" s="101">
        <f>G6</f>
        <v>2</v>
      </c>
      <c r="G9" s="119"/>
      <c r="H9" s="109"/>
      <c r="I9" s="110"/>
      <c r="J9" s="99">
        <f>'stc-skb'!Q20</f>
        <v>7</v>
      </c>
      <c r="K9" s="100" t="s">
        <v>22</v>
      </c>
      <c r="L9" s="68">
        <f>'stc-skb'!R20</f>
        <v>0</v>
      </c>
      <c r="M9" s="94"/>
      <c r="N9" s="72"/>
      <c r="O9" s="87"/>
      <c r="P9" s="73"/>
      <c r="Q9" s="72"/>
      <c r="R9" s="74"/>
      <c r="S9" s="71">
        <f>D9+J9</f>
        <v>12</v>
      </c>
      <c r="T9" s="75" t="s">
        <v>22</v>
      </c>
      <c r="U9" s="87">
        <f>F9+L9</f>
        <v>2</v>
      </c>
      <c r="V9" s="154">
        <f>SUM(IF(D9="",0,IF(D9&gt;F9,3,IF(D9=F9,2,1))),IF(G9="",0,IF(G9&gt;I9,3,IF(G9=I9,2,1))),IF(J9="",0,IF(J9&gt;L9,3,IF(J9=L9,2,1))),)</f>
        <v>6</v>
      </c>
      <c r="W9" s="166" t="s">
        <v>181</v>
      </c>
      <c r="X9" s="3"/>
      <c r="Y9" s="3"/>
    </row>
    <row r="10" spans="1:25" ht="19.5" customHeight="1">
      <c r="A10" s="3"/>
      <c r="B10" s="152"/>
      <c r="C10" s="59" t="s">
        <v>60</v>
      </c>
      <c r="D10" s="120">
        <f>I7</f>
        <v>11</v>
      </c>
      <c r="E10" s="103" t="s">
        <v>22</v>
      </c>
      <c r="F10" s="104">
        <f>G7</f>
        <v>5</v>
      </c>
      <c r="G10" s="121"/>
      <c r="H10" s="112"/>
      <c r="I10" s="113"/>
      <c r="J10" s="102">
        <f>'stc-skb'!O20</f>
        <v>14</v>
      </c>
      <c r="K10" s="103" t="s">
        <v>22</v>
      </c>
      <c r="L10" s="69">
        <f>'stc-skb'!P20</f>
        <v>0</v>
      </c>
      <c r="M10" s="89"/>
      <c r="N10" s="76"/>
      <c r="O10" s="79"/>
      <c r="P10" s="77">
        <f>D10+J10</f>
        <v>25</v>
      </c>
      <c r="Q10" s="78" t="s">
        <v>22</v>
      </c>
      <c r="R10" s="79">
        <f>F10+L10</f>
        <v>5</v>
      </c>
      <c r="S10" s="80"/>
      <c r="T10" s="81"/>
      <c r="U10" s="124"/>
      <c r="V10" s="155"/>
      <c r="W10" s="167"/>
      <c r="X10" s="3"/>
      <c r="Y10" s="3"/>
    </row>
    <row r="11" spans="1:28" ht="19.5" customHeight="1" thickBot="1">
      <c r="A11" s="3"/>
      <c r="B11" s="153"/>
      <c r="C11" s="60"/>
      <c r="D11" s="122">
        <f>I8</f>
        <v>300</v>
      </c>
      <c r="E11" s="106" t="s">
        <v>22</v>
      </c>
      <c r="F11" s="107">
        <f>G8</f>
        <v>255</v>
      </c>
      <c r="G11" s="123"/>
      <c r="H11" s="115"/>
      <c r="I11" s="116"/>
      <c r="J11" s="105">
        <f>'stc-skb'!M20</f>
        <v>294</v>
      </c>
      <c r="K11" s="106" t="s">
        <v>22</v>
      </c>
      <c r="L11" s="70">
        <f>'stc-skb'!N20</f>
        <v>148</v>
      </c>
      <c r="M11" s="95">
        <f>D11+J11</f>
        <v>594</v>
      </c>
      <c r="N11" s="88" t="s">
        <v>22</v>
      </c>
      <c r="O11" s="117">
        <f>F11+L11</f>
        <v>403</v>
      </c>
      <c r="P11" s="82"/>
      <c r="Q11" s="83"/>
      <c r="R11" s="84"/>
      <c r="S11" s="85"/>
      <c r="T11" s="86"/>
      <c r="U11" s="125"/>
      <c r="V11" s="156"/>
      <c r="W11" s="168"/>
      <c r="X11" s="3"/>
      <c r="Y11" s="3"/>
      <c r="AA11" s="62"/>
      <c r="AB11" s="62"/>
    </row>
    <row r="12" spans="1:28" ht="19.5" customHeight="1">
      <c r="A12" s="3"/>
      <c r="B12" s="151">
        <v>3</v>
      </c>
      <c r="C12" s="58"/>
      <c r="D12" s="118">
        <f>L6</f>
        <v>0</v>
      </c>
      <c r="E12" s="100" t="s">
        <v>22</v>
      </c>
      <c r="F12" s="68">
        <f>J6</f>
        <v>7</v>
      </c>
      <c r="G12" s="99">
        <f>L9</f>
        <v>0</v>
      </c>
      <c r="H12" s="100" t="s">
        <v>22</v>
      </c>
      <c r="I12" s="101">
        <f>J9</f>
        <v>7</v>
      </c>
      <c r="J12" s="119"/>
      <c r="K12" s="109"/>
      <c r="L12" s="110"/>
      <c r="M12" s="94"/>
      <c r="N12" s="72"/>
      <c r="O12" s="87"/>
      <c r="P12" s="73"/>
      <c r="Q12" s="72"/>
      <c r="R12" s="74"/>
      <c r="S12" s="71">
        <f>D12+G12</f>
        <v>0</v>
      </c>
      <c r="T12" s="75" t="s">
        <v>22</v>
      </c>
      <c r="U12" s="87">
        <f>F12+I12</f>
        <v>14</v>
      </c>
      <c r="V12" s="154">
        <f>SUM(IF(D12="",0,IF(D12&gt;F12,3,IF(D12=F12,2,1))),IF(G12="",0,IF(G12&gt;I12,3,IF(G12=I12,2,1))),IF(J12="",0,IF(J12&gt;L12,3,IF(J12=L12,2,1))))</f>
        <v>2</v>
      </c>
      <c r="W12" s="157" t="s">
        <v>183</v>
      </c>
      <c r="X12" s="3"/>
      <c r="Y12" s="61"/>
      <c r="AA12" s="62"/>
      <c r="AB12" s="62"/>
    </row>
    <row r="13" spans="1:28" ht="19.5" customHeight="1">
      <c r="A13" s="3"/>
      <c r="B13" s="152"/>
      <c r="C13" s="59" t="s">
        <v>64</v>
      </c>
      <c r="D13" s="120">
        <f>L7</f>
        <v>1</v>
      </c>
      <c r="E13" s="103" t="s">
        <v>22</v>
      </c>
      <c r="F13" s="69">
        <f>J7</f>
        <v>14</v>
      </c>
      <c r="G13" s="102">
        <f>L10</f>
        <v>0</v>
      </c>
      <c r="H13" s="103" t="s">
        <v>22</v>
      </c>
      <c r="I13" s="104">
        <f>J10</f>
        <v>14</v>
      </c>
      <c r="J13" s="121"/>
      <c r="K13" s="112"/>
      <c r="L13" s="113"/>
      <c r="M13" s="89"/>
      <c r="N13" s="76"/>
      <c r="O13" s="79"/>
      <c r="P13" s="77">
        <f>D13+G13</f>
        <v>1</v>
      </c>
      <c r="Q13" s="78" t="s">
        <v>22</v>
      </c>
      <c r="R13" s="79">
        <f>F13+I13</f>
        <v>28</v>
      </c>
      <c r="S13" s="80"/>
      <c r="T13" s="81"/>
      <c r="U13" s="124"/>
      <c r="V13" s="155"/>
      <c r="W13" s="158"/>
      <c r="X13" s="3"/>
      <c r="Y13" s="61"/>
      <c r="AA13" s="62"/>
      <c r="AB13" s="62"/>
    </row>
    <row r="14" spans="1:28" ht="19.5" customHeight="1" thickBot="1">
      <c r="A14" s="3"/>
      <c r="B14" s="153"/>
      <c r="C14" s="60"/>
      <c r="D14" s="122">
        <f>L8</f>
        <v>163</v>
      </c>
      <c r="E14" s="106" t="s">
        <v>22</v>
      </c>
      <c r="F14" s="70">
        <f>J8</f>
        <v>317</v>
      </c>
      <c r="G14" s="105">
        <f>L11</f>
        <v>148</v>
      </c>
      <c r="H14" s="106" t="s">
        <v>22</v>
      </c>
      <c r="I14" s="107">
        <f>J11</f>
        <v>294</v>
      </c>
      <c r="J14" s="121"/>
      <c r="K14" s="112"/>
      <c r="L14" s="113"/>
      <c r="M14" s="95">
        <f>D14+G14</f>
        <v>311</v>
      </c>
      <c r="N14" s="88" t="s">
        <v>22</v>
      </c>
      <c r="O14" s="117">
        <f>F14+I14</f>
        <v>611</v>
      </c>
      <c r="P14" s="82"/>
      <c r="Q14" s="83"/>
      <c r="R14" s="84"/>
      <c r="S14" s="85"/>
      <c r="T14" s="86"/>
      <c r="U14" s="125"/>
      <c r="V14" s="156"/>
      <c r="W14" s="159"/>
      <c r="X14" s="3"/>
      <c r="Y14" s="61"/>
      <c r="AA14" s="62"/>
      <c r="AB14" s="62"/>
    </row>
    <row r="15" spans="1:30" ht="12.75">
      <c r="A15" s="3"/>
      <c r="C15" s="3"/>
      <c r="D15" s="160" t="s">
        <v>25</v>
      </c>
      <c r="E15" s="161"/>
      <c r="F15" s="162"/>
      <c r="G15" s="163" t="s">
        <v>26</v>
      </c>
      <c r="H15" s="164"/>
      <c r="I15" s="165"/>
      <c r="J15" s="163" t="s">
        <v>27</v>
      </c>
      <c r="K15" s="164"/>
      <c r="L15" s="1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62"/>
      <c r="AB15" s="62"/>
      <c r="AC15" s="62"/>
      <c r="AD15" s="62"/>
    </row>
    <row r="16" spans="1:30" ht="12.75">
      <c r="A16" s="3"/>
      <c r="C16" s="3" t="s">
        <v>28</v>
      </c>
      <c r="D16" s="145" t="s">
        <v>48</v>
      </c>
      <c r="E16" s="146"/>
      <c r="F16" s="147"/>
      <c r="G16" s="145" t="s">
        <v>49</v>
      </c>
      <c r="H16" s="146"/>
      <c r="I16" s="147"/>
      <c r="J16" s="145" t="s">
        <v>51</v>
      </c>
      <c r="K16" s="146"/>
      <c r="L16" s="147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30"/>
      <c r="Y16" s="3"/>
      <c r="AC16" s="62"/>
      <c r="AD16" s="62"/>
    </row>
    <row r="17" spans="1:30" ht="12.75">
      <c r="A17" s="3"/>
      <c r="C17" s="3"/>
      <c r="D17" s="148" t="s">
        <v>29</v>
      </c>
      <c r="E17" s="149"/>
      <c r="F17" s="150"/>
      <c r="G17" s="148" t="s">
        <v>50</v>
      </c>
      <c r="H17" s="149"/>
      <c r="I17" s="150"/>
      <c r="J17" s="148" t="s">
        <v>52</v>
      </c>
      <c r="K17" s="149"/>
      <c r="L17" s="15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30"/>
      <c r="Y17" s="3"/>
      <c r="AC17" s="62"/>
      <c r="AD17" s="62"/>
    </row>
    <row r="18" spans="1:30" ht="12.75">
      <c r="A18" s="3"/>
      <c r="C18" s="30"/>
      <c r="D18" s="97"/>
      <c r="E18" s="97"/>
      <c r="F18" s="97"/>
      <c r="G18" s="97"/>
      <c r="H18" s="97"/>
      <c r="I18" s="97"/>
      <c r="J18" s="96"/>
      <c r="K18" s="96"/>
      <c r="L18" s="96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30"/>
      <c r="Y18" s="3"/>
      <c r="AC18" s="62"/>
      <c r="AD18" s="62"/>
    </row>
    <row r="19" spans="1:30" ht="12.75">
      <c r="A19" s="3"/>
      <c r="C19" s="30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30"/>
      <c r="Y19" s="3"/>
      <c r="AC19" s="62"/>
      <c r="AD19" s="62"/>
    </row>
    <row r="20" spans="1:30" ht="12.75">
      <c r="A20" s="3"/>
      <c r="C20" s="30"/>
      <c r="D20" s="96"/>
      <c r="E20" s="96"/>
      <c r="F20" s="96"/>
      <c r="G20" s="96"/>
      <c r="H20" s="96"/>
      <c r="I20" s="96"/>
      <c r="J20" s="96"/>
      <c r="K20" s="96"/>
      <c r="L20" s="96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"/>
      <c r="Y20" s="3"/>
      <c r="AD20" s="62"/>
    </row>
    <row r="21" spans="1:30" ht="12.75">
      <c r="A21" s="3"/>
      <c r="C21" s="3"/>
      <c r="D21" s="96"/>
      <c r="E21" s="96"/>
      <c r="F21" s="96"/>
      <c r="G21" s="96"/>
      <c r="H21" s="96"/>
      <c r="I21" s="96"/>
      <c r="J21" s="96"/>
      <c r="K21" s="96"/>
      <c r="L21" s="96"/>
      <c r="M21" s="30"/>
      <c r="N21" s="30"/>
      <c r="O21" s="30"/>
      <c r="P21" s="30"/>
      <c r="Q21" s="30"/>
      <c r="R21" s="3"/>
      <c r="S21" s="3"/>
      <c r="T21" s="3"/>
      <c r="U21" s="3"/>
      <c r="V21" s="3"/>
      <c r="W21" s="3"/>
      <c r="X21" s="3"/>
      <c r="Y21" s="3"/>
      <c r="AD21" s="6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0"/>
      <c r="S22" s="30"/>
      <c r="T22" s="30"/>
      <c r="U22" s="3"/>
      <c r="V22" s="3"/>
      <c r="W22" s="3"/>
      <c r="X22" s="3"/>
      <c r="Y22" s="3"/>
      <c r="AD22" s="62"/>
    </row>
    <row r="23" spans="12:20" ht="12.75">
      <c r="L23" s="62"/>
      <c r="M23" s="62"/>
      <c r="N23" s="62"/>
      <c r="O23" s="62"/>
      <c r="P23" s="62"/>
      <c r="Q23" s="62"/>
      <c r="R23" s="62"/>
      <c r="S23" s="62"/>
      <c r="T23" s="62"/>
    </row>
    <row r="24" spans="28:29" ht="12.75">
      <c r="AB24" s="62"/>
      <c r="AC24" s="62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regvyb_u13_v100530_ck.xls</dc:title>
  <dc:subject>BADMINTON</dc:subject>
  <dc:creator>Karel Kotyza</dc:creator>
  <cp:keywords/>
  <dc:description>22. ročník TURNAJE REGIONÁLNÍCH VÝBĚRŮ kategorie U 13    O ČESKOKRUMLOVSKÝ POHÁR
29.-30.5.2010 - Český Krumlov</dc:description>
  <cp:lastModifiedBy>Karel Kotyza</cp:lastModifiedBy>
  <cp:lastPrinted>2010-05-30T12:03:26Z</cp:lastPrinted>
  <dcterms:created xsi:type="dcterms:W3CDTF">1996-11-18T12:18:44Z</dcterms:created>
  <dcterms:modified xsi:type="dcterms:W3CDTF">2010-05-31T06:13:55Z</dcterms:modified>
  <cp:category/>
  <cp:version/>
  <cp:contentType/>
  <cp:contentStatus/>
</cp:coreProperties>
</file>